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40" windowHeight="8805"/>
  </bookViews>
  <sheets>
    <sheet name="2018-2019" sheetId="1" r:id="rId1"/>
    <sheet name="Sheet1" sheetId="3" r:id="rId2"/>
    <sheet name="Sheet2" sheetId="4" r:id="rId3"/>
  </sheets>
  <definedNames>
    <definedName name="_xlnm._FilterDatabase" localSheetId="0" hidden="1">'2018-2019'!$AR$6:$AR$47</definedName>
    <definedName name="_xlnm._FilterDatabase" localSheetId="1" hidden="1">Sheet1!$A$1:$A$89</definedName>
  </definedNames>
  <calcPr calcId="125725"/>
</workbook>
</file>

<file path=xl/calcChain.xml><?xml version="1.0" encoding="utf-8"?>
<calcChain xmlns="http://schemas.openxmlformats.org/spreadsheetml/2006/main">
  <c r="K24" i="1"/>
  <c r="N24"/>
  <c r="AA24"/>
  <c r="AB24" s="1"/>
  <c r="AI24"/>
  <c r="AJ24" s="1"/>
  <c r="AO24"/>
  <c r="W24" l="1"/>
  <c r="AR24" s="1"/>
  <c r="AP24"/>
  <c r="N38" l="1"/>
  <c r="W38" s="1"/>
  <c r="AA38"/>
  <c r="AB38" s="1"/>
  <c r="AI38"/>
  <c r="AJ38" s="1"/>
  <c r="AO33"/>
  <c r="AP38" l="1"/>
  <c r="Q22"/>
  <c r="AO8" l="1"/>
  <c r="AO14"/>
  <c r="AO27" l="1"/>
  <c r="AO31"/>
  <c r="AI8" l="1"/>
  <c r="W43"/>
  <c r="H20" l="1"/>
  <c r="N8" l="1"/>
  <c r="N9" l="1"/>
  <c r="H35" l="1"/>
  <c r="K36"/>
  <c r="AA35" l="1"/>
  <c r="AB35" s="1"/>
  <c r="W35"/>
  <c r="AI35"/>
  <c r="AJ35" s="1"/>
  <c r="AP35" l="1"/>
  <c r="AR35" s="1"/>
  <c r="N26"/>
  <c r="K12"/>
  <c r="N10"/>
  <c r="Q27"/>
  <c r="AB17" l="1"/>
  <c r="AO11" l="1"/>
  <c r="AO9"/>
  <c r="AO7"/>
  <c r="AO25"/>
  <c r="AO30"/>
  <c r="AI6"/>
  <c r="AJ6" s="1"/>
  <c r="AI14"/>
  <c r="AJ14" s="1"/>
  <c r="AI13"/>
  <c r="AJ13" s="1"/>
  <c r="AI23"/>
  <c r="AJ23" s="1"/>
  <c r="AI21"/>
  <c r="AJ21" s="1"/>
  <c r="AI9"/>
  <c r="AJ9" s="1"/>
  <c r="AI46"/>
  <c r="AJ46" s="1"/>
  <c r="AI27"/>
  <c r="AJ27" s="1"/>
  <c r="AI15"/>
  <c r="AJ15" s="1"/>
  <c r="AI7"/>
  <c r="AJ7" s="1"/>
  <c r="AI22"/>
  <c r="AJ22" s="1"/>
  <c r="AI33"/>
  <c r="AJ33" s="1"/>
  <c r="AI36"/>
  <c r="AJ36" s="1"/>
  <c r="AI17"/>
  <c r="AJ17" s="1"/>
  <c r="AP17" s="1"/>
  <c r="AI44"/>
  <c r="AJ44" s="1"/>
  <c r="AI25"/>
  <c r="AJ25" s="1"/>
  <c r="AI20"/>
  <c r="AJ20" s="1"/>
  <c r="AI31"/>
  <c r="AJ31" s="1"/>
  <c r="AI10"/>
  <c r="AJ10" s="1"/>
  <c r="AI34"/>
  <c r="AJ34" s="1"/>
  <c r="AI42"/>
  <c r="AJ42" s="1"/>
  <c r="AI43"/>
  <c r="AJ43" s="1"/>
  <c r="AI30"/>
  <c r="AJ30" s="1"/>
  <c r="AI40"/>
  <c r="AJ40" s="1"/>
  <c r="AI45"/>
  <c r="AJ45" s="1"/>
  <c r="AI12"/>
  <c r="AJ12" s="1"/>
  <c r="AI26"/>
  <c r="AJ26" s="1"/>
  <c r="AI19"/>
  <c r="AJ19" s="1"/>
  <c r="AI47"/>
  <c r="AJ47" s="1"/>
  <c r="AI16"/>
  <c r="AJ16" s="1"/>
  <c r="AI28"/>
  <c r="AJ28" s="1"/>
  <c r="AI32"/>
  <c r="AJ32" s="1"/>
  <c r="AI37"/>
  <c r="AJ37" s="1"/>
  <c r="AI18"/>
  <c r="AJ18" s="1"/>
  <c r="AI48"/>
  <c r="AJ48" s="1"/>
  <c r="AI39"/>
  <c r="AJ39" s="1"/>
  <c r="AI41"/>
  <c r="AJ41" s="1"/>
  <c r="AB16"/>
  <c r="AB45"/>
  <c r="AB40"/>
  <c r="AB43"/>
  <c r="AB42"/>
  <c r="AB34"/>
  <c r="AP40" l="1"/>
  <c r="AP42"/>
  <c r="AP16"/>
  <c r="AP43"/>
  <c r="AP34"/>
  <c r="AP45"/>
  <c r="AI11"/>
  <c r="AJ11" s="1"/>
  <c r="AI29" l="1"/>
  <c r="AJ29" s="1"/>
  <c r="AJ8"/>
  <c r="AB8"/>
  <c r="AP8" l="1"/>
  <c r="Q32" l="1"/>
  <c r="Q7" l="1"/>
  <c r="N7"/>
  <c r="K7"/>
  <c r="H7"/>
  <c r="Q8" l="1"/>
  <c r="K8"/>
  <c r="H8"/>
  <c r="N20" l="1"/>
  <c r="K18"/>
  <c r="H32"/>
  <c r="N16" l="1"/>
  <c r="K16"/>
  <c r="H16"/>
  <c r="AA41"/>
  <c r="AB41" s="1"/>
  <c r="AP41" s="1"/>
  <c r="Q41"/>
  <c r="AA39"/>
  <c r="AB39" s="1"/>
  <c r="AP39" s="1"/>
  <c r="Q39"/>
  <c r="N39"/>
  <c r="AA32"/>
  <c r="AB32" s="1"/>
  <c r="AP32" s="1"/>
  <c r="AA47"/>
  <c r="AB47" s="1"/>
  <c r="AP47" s="1"/>
  <c r="AA19"/>
  <c r="AB19" s="1"/>
  <c r="AP19" s="1"/>
  <c r="K19"/>
  <c r="H19"/>
  <c r="AA28"/>
  <c r="AB28" s="1"/>
  <c r="AP28" s="1"/>
  <c r="Q28"/>
  <c r="H28"/>
  <c r="K34"/>
  <c r="N40"/>
  <c r="AA14"/>
  <c r="AB14" s="1"/>
  <c r="AP14" s="1"/>
  <c r="Q14"/>
  <c r="N14"/>
  <c r="K14"/>
  <c r="H14"/>
  <c r="AA6"/>
  <c r="AB6" s="1"/>
  <c r="AP6" s="1"/>
  <c r="N6"/>
  <c r="K6"/>
  <c r="H6"/>
  <c r="W42" l="1"/>
  <c r="W16"/>
  <c r="W39"/>
  <c r="W41"/>
  <c r="W40"/>
  <c r="AR43"/>
  <c r="W45"/>
  <c r="W19"/>
  <c r="W47"/>
  <c r="W32"/>
  <c r="W28"/>
  <c r="W34"/>
  <c r="W14"/>
  <c r="W6"/>
  <c r="AA11"/>
  <c r="AB11" s="1"/>
  <c r="AP11" s="1"/>
  <c r="AA29"/>
  <c r="AB29" s="1"/>
  <c r="AP29" s="1"/>
  <c r="AA13"/>
  <c r="AB13" s="1"/>
  <c r="AA23"/>
  <c r="AB23" s="1"/>
  <c r="AP23" s="1"/>
  <c r="AA21"/>
  <c r="AB21" s="1"/>
  <c r="AP21" s="1"/>
  <c r="AA9"/>
  <c r="AB9" s="1"/>
  <c r="AP9" s="1"/>
  <c r="AA46"/>
  <c r="AA27"/>
  <c r="AB27" s="1"/>
  <c r="AP27" s="1"/>
  <c r="AA15"/>
  <c r="AB15" s="1"/>
  <c r="AP15" s="1"/>
  <c r="AA7"/>
  <c r="AB7" s="1"/>
  <c r="AP7" s="1"/>
  <c r="AA22"/>
  <c r="AB22" s="1"/>
  <c r="AP22" s="1"/>
  <c r="AA33"/>
  <c r="AB33" s="1"/>
  <c r="AA36"/>
  <c r="AB36" s="1"/>
  <c r="AP36" s="1"/>
  <c r="AA44"/>
  <c r="AB44" s="1"/>
  <c r="AP44" s="1"/>
  <c r="AA25"/>
  <c r="AB25" s="1"/>
  <c r="AP25" s="1"/>
  <c r="AA20"/>
  <c r="AB20" s="1"/>
  <c r="AP20" s="1"/>
  <c r="AA31"/>
  <c r="AB31" s="1"/>
  <c r="AP31" s="1"/>
  <c r="AA10"/>
  <c r="AB10" s="1"/>
  <c r="AP10" s="1"/>
  <c r="AA30"/>
  <c r="AB30" s="1"/>
  <c r="AP30" s="1"/>
  <c r="AA12"/>
  <c r="AB12" s="1"/>
  <c r="AP12" s="1"/>
  <c r="AA26"/>
  <c r="AB26" s="1"/>
  <c r="AP26" s="1"/>
  <c r="AA37"/>
  <c r="AB37" s="1"/>
  <c r="AP37" s="1"/>
  <c r="AA18"/>
  <c r="AB18" s="1"/>
  <c r="AP18" s="1"/>
  <c r="AA48"/>
  <c r="AB48" s="1"/>
  <c r="AP48" s="1"/>
  <c r="AR41" l="1"/>
  <c r="AR6"/>
  <c r="AR42"/>
  <c r="AR40"/>
  <c r="AR39"/>
  <c r="AR32"/>
  <c r="AR34"/>
  <c r="AR16"/>
  <c r="AR47"/>
  <c r="AR45"/>
  <c r="AR28"/>
  <c r="Q13"/>
  <c r="Q21"/>
  <c r="Q17"/>
  <c r="Q20"/>
  <c r="Q18"/>
  <c r="N22"/>
  <c r="N17"/>
  <c r="N25"/>
  <c r="N30"/>
  <c r="N18"/>
  <c r="N11"/>
  <c r="N13"/>
  <c r="K11"/>
  <c r="K13"/>
  <c r="K21"/>
  <c r="K9"/>
  <c r="K15"/>
  <c r="K20"/>
  <c r="K10"/>
  <c r="K37"/>
  <c r="H11"/>
  <c r="H13"/>
  <c r="H21"/>
  <c r="H9"/>
  <c r="H15"/>
  <c r="H22"/>
  <c r="H17"/>
  <c r="H10"/>
  <c r="H12"/>
  <c r="H26"/>
  <c r="W48"/>
  <c r="W37" l="1"/>
  <c r="AR37" s="1"/>
  <c r="W26"/>
  <c r="W12"/>
  <c r="AR38"/>
  <c r="W10"/>
  <c r="W20"/>
  <c r="AR20" s="1"/>
  <c r="W44"/>
  <c r="AR44" s="1"/>
  <c r="W33"/>
  <c r="W7"/>
  <c r="W27"/>
  <c r="W9"/>
  <c r="W23"/>
  <c r="AR23" s="1"/>
  <c r="W29"/>
  <c r="W8"/>
  <c r="AR8" s="1"/>
  <c r="W18"/>
  <c r="W30"/>
  <c r="AR30" s="1"/>
  <c r="W31"/>
  <c r="AR31" s="1"/>
  <c r="W25"/>
  <c r="W17"/>
  <c r="AR17" s="1"/>
  <c r="W36"/>
  <c r="AR36" s="1"/>
  <c r="W22"/>
  <c r="AR22" s="1"/>
  <c r="W15"/>
  <c r="W46"/>
  <c r="W21"/>
  <c r="W13"/>
  <c r="W11"/>
  <c r="AR11" s="1"/>
  <c r="AR21" l="1"/>
  <c r="AR9"/>
  <c r="AR15"/>
  <c r="AR19"/>
  <c r="AR27"/>
  <c r="AR25"/>
  <c r="AR26"/>
  <c r="AR29"/>
  <c r="AR7"/>
  <c r="AR14"/>
  <c r="AR10"/>
  <c r="AR12"/>
  <c r="AP13" l="1"/>
  <c r="AR13" s="1"/>
  <c r="AP33"/>
  <c r="AB46"/>
  <c r="AP46" s="1"/>
  <c r="AR48" l="1"/>
  <c r="AR33"/>
  <c r="AR18"/>
  <c r="AR46"/>
</calcChain>
</file>

<file path=xl/sharedStrings.xml><?xml version="1.0" encoding="utf-8"?>
<sst xmlns="http://schemas.openxmlformats.org/spreadsheetml/2006/main" count="388" uniqueCount="215">
  <si>
    <t>Рени Емил Калфин</t>
  </si>
  <si>
    <t>Рени Калфин, Reni Kalfin</t>
  </si>
  <si>
    <t>доктор</t>
  </si>
  <si>
    <t>професор</t>
  </si>
  <si>
    <t>Юлияна Йорданова Йорданова-Кирова</t>
  </si>
  <si>
    <t>Юлияна Йорданова, Juliana Yordanova-Kirova</t>
  </si>
  <si>
    <t>Росица Николова Замфирова-Митова</t>
  </si>
  <si>
    <t>Росица Замфирова, Rositsa Zamfirova</t>
  </si>
  <si>
    <t>Надежда Богданова Бочева</t>
  </si>
  <si>
    <t>Надежда Бочева, Nadejda Bocheva</t>
  </si>
  <si>
    <t>доцент</t>
  </si>
  <si>
    <t>Юлиана Александрова Душанова</t>
  </si>
  <si>
    <t>Юлиана Душанова, Juliana Dushanova</t>
  </si>
  <si>
    <t>Румен Киров Киров</t>
  </si>
  <si>
    <t>Румен Киров, Roumen Kirov</t>
  </si>
  <si>
    <t>Катерина Илионова Стамболиева</t>
  </si>
  <si>
    <t>Катерина Стамболиева, Katerina Stambolieva</t>
  </si>
  <si>
    <t>Любка Павлова Танчева</t>
  </si>
  <si>
    <t>Любка Танчева, Lyubka Tancheva</t>
  </si>
  <si>
    <t>Яна Димитрова Чекаларова</t>
  </si>
  <si>
    <t>Яна Чекаларова, Jane Tchekalarova</t>
  </si>
  <si>
    <t>Мария Георгиева Генкова-Папазова</t>
  </si>
  <si>
    <t>Мария Папазова, Maria Papazova</t>
  </si>
  <si>
    <t>Мария Любенова Антонова</t>
  </si>
  <si>
    <t>Мария Антонова, Maria Antonova</t>
  </si>
  <si>
    <t>Даниела Маринова Пехливанова</t>
  </si>
  <si>
    <t>Даниела Пехливанова, Daniela Pehlivanova</t>
  </si>
  <si>
    <t>Биляна Захариева Генова</t>
  </si>
  <si>
    <t>Биляна Генова, Biljana Genova</t>
  </si>
  <si>
    <t>главен асистент</t>
  </si>
  <si>
    <t>Милена Славчева Михайлова</t>
  </si>
  <si>
    <t>Милена Славчева Михайлова, Milena Mihajlova</t>
  </si>
  <si>
    <t>Калина Иванова Рачева</t>
  </si>
  <si>
    <t>Мирослава Димитрова Стефанова</t>
  </si>
  <si>
    <t>Мирослава  Стефанова,  Miroslava Stefanova</t>
  </si>
  <si>
    <t>Стелиана Миткова Борисова</t>
  </si>
  <si>
    <t>Стелиана Борисова, Steliana Borisova</t>
  </si>
  <si>
    <t>Борис Георгиев Кадинов</t>
  </si>
  <si>
    <t>Борис Кадинов, Boris Kadinov</t>
  </si>
  <si>
    <t>Елина Руменова Цветанова</t>
  </si>
  <si>
    <t>Елина Цветанова, Elina Tzvetanova</t>
  </si>
  <si>
    <t>Полина Иванова Матеева</t>
  </si>
  <si>
    <t>Полина Матеева, Polina Mateeva</t>
  </si>
  <si>
    <t>Цветалин Тотев Тотев</t>
  </si>
  <si>
    <t>Цветалин Тотев, Tsvetalin Totev</t>
  </si>
  <si>
    <t>Пламенка Христова Нанова</t>
  </si>
  <si>
    <t>Пламенка Нанова, Plamenka Nanova</t>
  </si>
  <si>
    <t>асистент</t>
  </si>
  <si>
    <t>Милена Емилова Станева</t>
  </si>
  <si>
    <t>Милена Станева, Milena Staneva</t>
  </si>
  <si>
    <t>Людмила Иванова Шикова</t>
  </si>
  <si>
    <t>Людмила Шикова, Lyudmila Shikova</t>
  </si>
  <si>
    <t>Лидия Василева Кортенска</t>
  </si>
  <si>
    <t>Лидия Кортенска, Lidija Kortenska</t>
  </si>
  <si>
    <t>Мария Иванова Лазарова</t>
  </si>
  <si>
    <t>Мария Лазарова, Maria Lazarova</t>
  </si>
  <si>
    <t>Христина Венелинова Христова</t>
  </si>
  <si>
    <t>Христина Христова, Christina Christova</t>
  </si>
  <si>
    <t>Иван Миленов Христов</t>
  </si>
  <si>
    <t>Иван Христов, Ivan Christov</t>
  </si>
  <si>
    <t>Златина Петкова, Zlatina Petkova</t>
  </si>
  <si>
    <t>Лора Владимирова Дякова</t>
  </si>
  <si>
    <t>Лора Дякова, Lora Dyakova</t>
  </si>
  <si>
    <t>Димитринка Йорданова Атанасова</t>
  </si>
  <si>
    <t>Димитринка Атанасова, Dimitrinka Atanasova</t>
  </si>
  <si>
    <t>Галина Трайкова Ненкова</t>
  </si>
  <si>
    <t>Галина Ненкова, Galina Nenkova</t>
  </si>
  <si>
    <t>Лиана Гивиевна Алова</t>
  </si>
  <si>
    <t>Лиана Алова, Liana Alova</t>
  </si>
  <si>
    <t>Aлмира Павлова Георгиева</t>
  </si>
  <si>
    <t>Алмира Георгиева, Almira Georgieva</t>
  </si>
  <si>
    <t>научна степен</t>
  </si>
  <si>
    <t>академична длъжност</t>
  </si>
  <si>
    <t>Златина Петрова Ненчовска</t>
  </si>
  <si>
    <t>№ по ред</t>
  </si>
  <si>
    <t>изследователски състав - трите имена</t>
  </si>
  <si>
    <t xml:space="preserve">Катерина Иванова Кирилова </t>
  </si>
  <si>
    <t>Румяна Гешева Митрева</t>
  </si>
  <si>
    <t xml:space="preserve">Андрей Борисов Попатанасов </t>
  </si>
  <si>
    <t>Диамара Нонева Узунова</t>
  </si>
  <si>
    <t>Мирослава Огнянова Стефанова</t>
  </si>
  <si>
    <t>Наташа Маринова Иванова</t>
  </si>
  <si>
    <t>име, под което публикува</t>
  </si>
  <si>
    <t>Наталия Иванова, Ivanova Natalia</t>
  </si>
  <si>
    <t>Kirilova Katerina</t>
  </si>
  <si>
    <t>Mitreva Rumiana</t>
  </si>
  <si>
    <t>Other papers</t>
  </si>
  <si>
    <t>Q1 papers</t>
  </si>
  <si>
    <t>Q2 papers</t>
  </si>
  <si>
    <t>Q3 papers</t>
  </si>
  <si>
    <t>Q4 papers</t>
  </si>
  <si>
    <t>1/2</t>
  </si>
  <si>
    <t>1/6</t>
  </si>
  <si>
    <t>1/5</t>
  </si>
  <si>
    <t>1/3</t>
  </si>
  <si>
    <t>1/8</t>
  </si>
  <si>
    <t>1/7</t>
  </si>
  <si>
    <t>1/4</t>
  </si>
  <si>
    <t>точки</t>
  </si>
  <si>
    <t>стойност</t>
  </si>
  <si>
    <t>Мария Иванова Кънева</t>
  </si>
  <si>
    <t>Maria Kaneva</t>
  </si>
  <si>
    <t>Критерий 1  ПУБЛИКАЦИОННА АКТИВНОСТ  50%</t>
  </si>
  <si>
    <t>Критерий 2  ЦИТИРАНИЯ БЕЗ АВТОЦИТИРАНИЯ   25%</t>
  </si>
  <si>
    <t>Критерий 3 ПРИВЛЕЧЕНИ СРЕДСТВА ОТ ВЪНШНИ НА БАН ИЗТОЧНИЦИ   15%</t>
  </si>
  <si>
    <t>Ръковод. проект, международен</t>
  </si>
  <si>
    <t>Участник проект, международен</t>
  </si>
  <si>
    <t>Ръковод. проект БГ</t>
  </si>
  <si>
    <t>Участник проект БГ</t>
  </si>
  <si>
    <t>Част I</t>
  </si>
  <si>
    <t>Част II</t>
  </si>
  <si>
    <t>% лв.</t>
  </si>
  <si>
    <t>Общо точки част 2а</t>
  </si>
  <si>
    <t>Общо точки част 2б</t>
  </si>
  <si>
    <t>Общо точки част 1</t>
  </si>
  <si>
    <t>.</t>
  </si>
  <si>
    <t>Организ м/унар. меропр. мин.30 уч.</t>
  </si>
  <si>
    <t>Организ. м/унар мероп. в БГ с мин.30 уч.</t>
  </si>
  <si>
    <t>Only SJR papers</t>
  </si>
  <si>
    <t>Координатор проект, международен</t>
  </si>
  <si>
    <t>Координатор проект БГ</t>
  </si>
  <si>
    <t xml:space="preserve">paper Q1 </t>
  </si>
  <si>
    <t>paper Q2</t>
  </si>
  <si>
    <t>paper Q3</t>
  </si>
  <si>
    <t>paper Q4</t>
  </si>
  <si>
    <r>
      <rPr>
        <sz val="8"/>
        <rFont val="Times New Roman"/>
        <family val="1"/>
        <charset val="204"/>
      </rPr>
      <t>part of monograph int. M62=T4=</t>
    </r>
    <r>
      <rPr>
        <sz val="8"/>
        <color rgb="FFFF0000"/>
        <rFont val="Times New Roman"/>
        <family val="1"/>
        <charset val="204"/>
      </rPr>
      <t>0.4</t>
    </r>
  </si>
  <si>
    <r>
      <rPr>
        <sz val="8"/>
        <rFont val="Times New Roman"/>
        <family val="1"/>
        <charset val="204"/>
      </rPr>
      <t>monograph int. M6=</t>
    </r>
    <r>
      <rPr>
        <sz val="8"/>
        <color rgb="FFFF0000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</si>
  <si>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monograph BG M3=</t>
    </r>
    <r>
      <rPr>
        <sz val="8"/>
        <color rgb="FFFF0000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</si>
  <si>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part of monograph BG M32=T2=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</si>
  <si>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Paper in reff. thematic issue BG 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</si>
  <si>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Paper in reff. thematic issue int. T4=</t>
    </r>
    <r>
      <rPr>
        <sz val="8"/>
        <color rgb="FFFF0000"/>
        <rFont val="Times New Roman"/>
        <family val="1"/>
        <charset val="204"/>
      </rPr>
      <t>0.4</t>
    </r>
  </si>
  <si>
    <t>Експ станов и докл. в полза на орг. извън ИНБ</t>
  </si>
  <si>
    <t xml:space="preserve">Цвета Димитрова Стоянова </t>
  </si>
  <si>
    <t>Цитира-ния междунарброй, 2017-2018</t>
  </si>
  <si>
    <t>1/7+1/5</t>
  </si>
  <si>
    <t>1/6P1</t>
  </si>
  <si>
    <t>1/12P1</t>
  </si>
  <si>
    <t>1/8+1/5</t>
  </si>
  <si>
    <t>1/4+1/5+1/5</t>
  </si>
  <si>
    <t>paper with only SJR or only ref</t>
  </si>
  <si>
    <t>1</t>
  </si>
  <si>
    <r>
      <rPr>
        <sz val="8"/>
        <rFont val="Times New Roman"/>
        <family val="1"/>
        <charset val="204"/>
      </rPr>
      <t>nonreffered papers &amp; Proc. P1=</t>
    </r>
    <r>
      <rPr>
        <sz val="8"/>
        <color rgb="FFFF0000"/>
        <rFont val="Times New Roman"/>
        <family val="1"/>
        <charset val="204"/>
      </rPr>
      <t>0.2</t>
    </r>
  </si>
  <si>
    <t>Институт по невробиология - БАН списък на изследователския състав на основен трудов договор към 31.12.2019 г. Данни за 2018 и 2019година</t>
  </si>
  <si>
    <t xml:space="preserve"> 1/3</t>
  </si>
  <si>
    <t>1/3+1/3</t>
  </si>
  <si>
    <t>1/4+1/6+1/5</t>
  </si>
  <si>
    <t>1/8T4+1/5P1</t>
  </si>
  <si>
    <t>1/3+1/5+1/3+1/3</t>
  </si>
  <si>
    <t>1/5+1/7+1/5</t>
  </si>
  <si>
    <t>1/7+1/5+1/4+1/6+1/3</t>
  </si>
  <si>
    <t>1/6+1/7</t>
  </si>
  <si>
    <t>1/4+1/3</t>
  </si>
  <si>
    <t>1/4P1+1/6P1+1/5P1+1/4P1+1/4P1+1/3P1+1/5P1+1/5P1+1/4P1+1/6P1</t>
  </si>
  <si>
    <t>1/9</t>
  </si>
  <si>
    <t>1/5P1</t>
  </si>
  <si>
    <t>1/8+1/9+1/4+1/9+1/4+1/6</t>
  </si>
  <si>
    <t>1T2+1T2+1P1+1/5P1</t>
  </si>
  <si>
    <t>1/5 P1+1/6T4</t>
  </si>
  <si>
    <t>1/9+1/8+1/8+1/5+1/5+1/5</t>
  </si>
  <si>
    <t>1/7+1/9+1/6+1/7+1/5</t>
  </si>
  <si>
    <t>1/9+1/8+1/5+1/5+1/5</t>
  </si>
  <si>
    <t>1/7 P1+1/5P1+1/6T4</t>
  </si>
  <si>
    <t>1/8+1/9</t>
  </si>
  <si>
    <t>Ръковод. проект, международен 18-19</t>
  </si>
  <si>
    <t>Координатор проект, международен 18-19</t>
  </si>
  <si>
    <t>Участник проект, международен 18-19</t>
  </si>
  <si>
    <t>Ръковод. проект БГ 18-19</t>
  </si>
  <si>
    <t>Координатор проект БГ 18-19</t>
  </si>
  <si>
    <t>Участник проект БГ 18-19</t>
  </si>
  <si>
    <t>Организ. междунар. меропр. в БГ с мин.30 уч.</t>
  </si>
  <si>
    <t>Точки от част 2а (тежест 0.25)</t>
  </si>
  <si>
    <t xml:space="preserve">Общо точки част 2 </t>
  </si>
  <si>
    <t xml:space="preserve">Общо </t>
  </si>
  <si>
    <t xml:space="preserve">Точки от 2б (*0.15) </t>
  </si>
  <si>
    <t>Общо точки част 2в*0.05</t>
  </si>
  <si>
    <t>1/5+1/2+ 1/5+1/5+1/9+1/16+1/6+1/7+1/5+1/4+1/7+1/5+1/6+1/14+1/12+1/9+1/7</t>
  </si>
  <si>
    <t>1/4+1/7+1/5</t>
  </si>
  <si>
    <t>1/7+1/5+1/9</t>
  </si>
  <si>
    <t>1/6P1+1/3P1</t>
  </si>
  <si>
    <t>1/19</t>
  </si>
  <si>
    <t>1/8+1/9+1/8+1/4</t>
  </si>
  <si>
    <t>1/8P1+1/3P1+1/5P1+1M3</t>
  </si>
  <si>
    <t>1/5+1/7</t>
  </si>
  <si>
    <t>1/6+1/4</t>
  </si>
  <si>
    <t>1/4P1</t>
  </si>
  <si>
    <t>1/2+1/5+1/7</t>
  </si>
  <si>
    <t>+1/5+1/51/5</t>
  </si>
  <si>
    <t>1/4+1/5</t>
  </si>
  <si>
    <t>1/4+1/4+1/7</t>
  </si>
  <si>
    <t>Симеон Стефанов Стефанов</t>
  </si>
  <si>
    <t>1/12P1+1/3P1+1/6P1+1/4P1</t>
  </si>
  <si>
    <t>1/12P1+1/6P1</t>
  </si>
  <si>
    <t>1/12P1+1/5P1+1/3P1</t>
  </si>
  <si>
    <t>1/4+1/4+1/6</t>
  </si>
  <si>
    <t>1/7 P1 + 1/12 P1+1/6P1</t>
  </si>
  <si>
    <t>1/3 P1+1/7P1</t>
  </si>
  <si>
    <t>1/12P1+1/7P1+1/7P1</t>
  </si>
  <si>
    <t>1/7+1/12</t>
  </si>
  <si>
    <t>1/15+1/7+1/12</t>
  </si>
  <si>
    <t>1/8+1/9+1/4+1/5</t>
  </si>
  <si>
    <t>1/12</t>
  </si>
  <si>
    <t>1/9+1/7+1/5</t>
  </si>
  <si>
    <t>Организ.нац. мероп. в БГ с мин.30 уч.</t>
  </si>
  <si>
    <r>
      <t xml:space="preserve">Критерий 4  ДЕЙНОСТИ, ПРЯКО ОБСЛ. ДЪРЖАВАТА  5% </t>
    </r>
    <r>
      <rPr>
        <b/>
        <sz val="8"/>
        <color rgb="FFFF0000"/>
        <rFont val="Times New Roman"/>
        <family val="1"/>
        <charset val="204"/>
      </rPr>
      <t>НЕЗАПЛАТЕНИ</t>
    </r>
  </si>
  <si>
    <t xml:space="preserve"> ЦИТИРАНИЯ  &gt;50- 30т; 40-50 са 25т; 30-40 са 20т; 20-30 са 15т; 10-20 са 10т.; 1-10 са 5т </t>
  </si>
  <si>
    <t>60 т</t>
  </si>
  <si>
    <t>40 т.</t>
  </si>
  <si>
    <t>20 т.</t>
  </si>
  <si>
    <t>1/6+1/4+1/4</t>
  </si>
  <si>
    <t>1/4 +1/6</t>
  </si>
  <si>
    <t>Полина Стоянова Петкова Кирова</t>
  </si>
  <si>
    <t>1/3P1+1/3P1+1/3 P1+1/3T4</t>
  </si>
  <si>
    <t>1/16+1/12+1/7</t>
  </si>
  <si>
    <t>1/12P1+1/7P1+1/5P1+/7P1+1/3P1+1/5M3</t>
  </si>
  <si>
    <r>
      <t>1/12P1+1/7P1+1/5P1++1/3P1+1/4P1+1T4+</t>
    </r>
    <r>
      <rPr>
        <sz val="8"/>
        <color rgb="FFFF0000"/>
        <rFont val="Times New Roman"/>
        <family val="1"/>
        <charset val="204"/>
      </rPr>
      <t>1/5M3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</si>
</sst>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trike/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1">
    <xf numFmtId="0" fontId="0" fillId="0" borderId="0" xfId="0"/>
    <xf numFmtId="0" fontId="5" fillId="0" borderId="0" xfId="0" applyNumberFormat="1" applyFont="1"/>
    <xf numFmtId="2" fontId="6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/>
    <xf numFmtId="2" fontId="6" fillId="0" borderId="0" xfId="0" applyNumberFormat="1" applyFont="1"/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Fill="1" applyAlignment="1">
      <alignment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6" fillId="7" borderId="3" xfId="1" applyFont="1" applyFill="1" applyBorder="1" applyAlignment="1" applyProtection="1">
      <alignment horizontal="left" vertical="center"/>
      <protection locked="0"/>
    </xf>
    <xf numFmtId="0" fontId="6" fillId="7" borderId="3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>
      <alignment horizontal="center" vertical="center" wrapText="1"/>
    </xf>
    <xf numFmtId="0" fontId="6" fillId="7" borderId="1" xfId="1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wrapText="1"/>
    </xf>
    <xf numFmtId="2" fontId="6" fillId="0" borderId="18" xfId="0" applyNumberFormat="1" applyFont="1" applyFill="1" applyBorder="1"/>
    <xf numFmtId="2" fontId="6" fillId="0" borderId="0" xfId="0" applyNumberFormat="1" applyFont="1" applyFill="1" applyBorder="1"/>
    <xf numFmtId="0" fontId="6" fillId="7" borderId="5" xfId="0" applyFont="1" applyFill="1" applyBorder="1" applyAlignment="1">
      <alignment horizontal="left" vertical="center"/>
    </xf>
    <xf numFmtId="0" fontId="6" fillId="7" borderId="0" xfId="1" applyFont="1" applyFill="1" applyBorder="1" applyAlignment="1" applyProtection="1">
      <alignment horizontal="left" vertical="center"/>
      <protection locked="0"/>
    </xf>
    <xf numFmtId="49" fontId="6" fillId="7" borderId="3" xfId="0" applyNumberFormat="1" applyFont="1" applyFill="1" applyBorder="1" applyAlignment="1">
      <alignment horizontal="center" vertical="center" wrapText="1"/>
    </xf>
    <xf numFmtId="0" fontId="6" fillId="7" borderId="3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/>
    <xf numFmtId="49" fontId="6" fillId="6" borderId="0" xfId="0" applyNumberFormat="1" applyFont="1" applyFill="1"/>
    <xf numFmtId="2" fontId="5" fillId="6" borderId="0" xfId="0" applyNumberFormat="1" applyFont="1" applyFill="1"/>
    <xf numFmtId="0" fontId="6" fillId="9" borderId="3" xfId="1" applyFont="1" applyFill="1" applyBorder="1" applyAlignment="1" applyProtection="1">
      <alignment horizontal="left" vertical="center"/>
      <protection locked="0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/>
    <xf numFmtId="0" fontId="6" fillId="7" borderId="3" xfId="0" applyFont="1" applyFill="1" applyBorder="1"/>
    <xf numFmtId="0" fontId="6" fillId="9" borderId="3" xfId="1" applyFont="1" applyFill="1" applyBorder="1" applyAlignment="1" applyProtection="1">
      <alignment horizontal="center" vertical="center"/>
      <protection locked="0"/>
    </xf>
    <xf numFmtId="0" fontId="6" fillId="9" borderId="9" xfId="1" applyFont="1" applyFill="1" applyBorder="1" applyAlignment="1" applyProtection="1">
      <alignment horizontal="center" vertical="center" wrapText="1"/>
      <protection locked="0"/>
    </xf>
    <xf numFmtId="49" fontId="6" fillId="9" borderId="3" xfId="0" applyNumberFormat="1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0" fontId="5" fillId="7" borderId="3" xfId="0" applyNumberFormat="1" applyFont="1" applyFill="1" applyBorder="1" applyAlignment="1">
      <alignment horizontal="center" vertical="center" wrapText="1"/>
    </xf>
    <xf numFmtId="0" fontId="6" fillId="7" borderId="5" xfId="1" applyFont="1" applyFill="1" applyBorder="1" applyAlignment="1" applyProtection="1">
      <alignment horizontal="left" vertical="center"/>
      <protection locked="0"/>
    </xf>
    <xf numFmtId="0" fontId="6" fillId="7" borderId="5" xfId="1" applyFont="1" applyFill="1" applyBorder="1" applyAlignment="1" applyProtection="1">
      <alignment horizontal="center" vertical="center"/>
      <protection locked="0"/>
    </xf>
    <xf numFmtId="0" fontId="6" fillId="7" borderId="10" xfId="1" applyFont="1" applyFill="1" applyBorder="1" applyAlignment="1" applyProtection="1">
      <alignment horizontal="center" vertical="center" wrapText="1"/>
      <protection locked="0"/>
    </xf>
    <xf numFmtId="49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49" fontId="6" fillId="7" borderId="3" xfId="0" applyNumberFormat="1" applyFont="1" applyFill="1" applyBorder="1"/>
    <xf numFmtId="2" fontId="6" fillId="7" borderId="3" xfId="0" applyNumberFormat="1" applyFont="1" applyFill="1" applyBorder="1" applyAlignment="1">
      <alignment horizontal="center" vertical="center"/>
    </xf>
    <xf numFmtId="2" fontId="11" fillId="7" borderId="8" xfId="0" applyNumberFormat="1" applyFont="1" applyFill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/>
      <protection locked="0"/>
    </xf>
    <xf numFmtId="0" fontId="6" fillId="7" borderId="8" xfId="1" applyFont="1" applyFill="1" applyBorder="1" applyAlignment="1" applyProtection="1">
      <alignment horizontal="center" vertical="center" wrapText="1"/>
      <protection locked="0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9" fillId="7" borderId="9" xfId="1" applyFont="1" applyFill="1" applyBorder="1" applyAlignment="1" applyProtection="1">
      <alignment horizontal="center" vertical="center" wrapText="1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center" vertical="center" wrapText="1"/>
    </xf>
    <xf numFmtId="0" fontId="7" fillId="10" borderId="12" xfId="0" applyNumberFormat="1" applyFont="1" applyFill="1" applyBorder="1" applyAlignment="1">
      <alignment horizontal="center" vertical="center" wrapText="1"/>
    </xf>
    <xf numFmtId="49" fontId="7" fillId="10" borderId="12" xfId="0" applyNumberFormat="1" applyFont="1" applyFill="1" applyBorder="1" applyAlignment="1">
      <alignment horizontal="center" vertical="center" wrapText="1"/>
    </xf>
    <xf numFmtId="0" fontId="7" fillId="10" borderId="11" xfId="0" applyNumberFormat="1" applyFont="1" applyFill="1" applyBorder="1" applyAlignment="1">
      <alignment horizontal="center" vertical="center" wrapText="1"/>
    </xf>
    <xf numFmtId="49" fontId="7" fillId="10" borderId="7" xfId="0" applyNumberFormat="1" applyFont="1" applyFill="1" applyBorder="1" applyAlignment="1">
      <alignment horizontal="center" vertical="center" wrapText="1"/>
    </xf>
    <xf numFmtId="2" fontId="7" fillId="10" borderId="11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0" xfId="1" applyFont="1" applyFill="1" applyBorder="1" applyAlignment="1" applyProtection="1">
      <alignment horizontal="center" vertical="center" wrapText="1"/>
      <protection locked="0"/>
    </xf>
    <xf numFmtId="49" fontId="6" fillId="7" borderId="1" xfId="0" applyNumberFormat="1" applyFont="1" applyFill="1" applyBorder="1"/>
    <xf numFmtId="0" fontId="7" fillId="0" borderId="0" xfId="0" applyFont="1" applyAlignment="1">
      <alignment horizontal="center" vertical="center"/>
    </xf>
    <xf numFmtId="2" fontId="10" fillId="11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 wrapText="1"/>
    </xf>
    <xf numFmtId="2" fontId="10" fillId="12" borderId="3" xfId="0" applyNumberFormat="1" applyFont="1" applyFill="1" applyBorder="1" applyAlignment="1">
      <alignment horizontal="center" vertical="center"/>
    </xf>
    <xf numFmtId="0" fontId="6" fillId="7" borderId="27" xfId="0" applyFont="1" applyFill="1" applyBorder="1"/>
    <xf numFmtId="0" fontId="6" fillId="7" borderId="0" xfId="0" applyFont="1" applyFill="1" applyBorder="1"/>
    <xf numFmtId="0" fontId="6" fillId="6" borderId="1" xfId="0" applyFont="1" applyFill="1" applyBorder="1"/>
    <xf numFmtId="0" fontId="7" fillId="6" borderId="1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/>
    <xf numFmtId="0" fontId="8" fillId="6" borderId="5" xfId="0" applyNumberFormat="1" applyFont="1" applyFill="1" applyBorder="1" applyAlignment="1">
      <alignment horizontal="center" vertical="center" wrapText="1"/>
    </xf>
    <xf numFmtId="2" fontId="6" fillId="6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6" borderId="0" xfId="0" applyFont="1" applyFill="1"/>
    <xf numFmtId="49" fontId="5" fillId="0" borderId="0" xfId="0" applyNumberFormat="1" applyFont="1"/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6" fillId="7" borderId="0" xfId="0" applyFont="1" applyFill="1"/>
    <xf numFmtId="0" fontId="6" fillId="0" borderId="0" xfId="0" applyFont="1" applyFill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Fill="1" applyAlignment="1"/>
    <xf numFmtId="0" fontId="5" fillId="0" borderId="0" xfId="0" applyFont="1"/>
    <xf numFmtId="0" fontId="12" fillId="0" borderId="0" xfId="0" applyFont="1"/>
    <xf numFmtId="0" fontId="6" fillId="7" borderId="0" xfId="0" applyFont="1" applyFill="1" applyAlignment="1">
      <alignment horizontal="center" vertical="center"/>
    </xf>
    <xf numFmtId="0" fontId="6" fillId="0" borderId="0" xfId="0" applyFont="1" applyAlignment="1"/>
    <xf numFmtId="0" fontId="7" fillId="6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49" fontId="7" fillId="10" borderId="13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2" fontId="7" fillId="6" borderId="19" xfId="0" applyNumberFormat="1" applyFont="1" applyFill="1" applyBorder="1" applyAlignment="1">
      <alignment horizontal="center" vertical="center"/>
    </xf>
    <xf numFmtId="49" fontId="10" fillId="10" borderId="11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2" fontId="10" fillId="10" borderId="11" xfId="0" applyNumberFormat="1" applyFont="1" applyFill="1" applyBorder="1" applyAlignment="1">
      <alignment horizontal="center" vertical="center" wrapText="1"/>
    </xf>
    <xf numFmtId="2" fontId="10" fillId="5" borderId="1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/>
    <xf numFmtId="0" fontId="6" fillId="7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Alignment="1"/>
    <xf numFmtId="49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7" borderId="3" xfId="0" applyFont="1" applyFill="1" applyBorder="1" applyAlignment="1"/>
    <xf numFmtId="0" fontId="8" fillId="7" borderId="0" xfId="0" applyFont="1" applyFill="1"/>
    <xf numFmtId="0" fontId="6" fillId="9" borderId="0" xfId="0" applyFont="1" applyFill="1" applyAlignment="1"/>
    <xf numFmtId="0" fontId="6" fillId="9" borderId="3" xfId="0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2" fontId="11" fillId="9" borderId="8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 wrapText="1"/>
    </xf>
    <xf numFmtId="2" fontId="10" fillId="9" borderId="3" xfId="0" applyNumberFormat="1" applyFont="1" applyFill="1" applyBorder="1" applyAlignment="1">
      <alignment horizontal="center" vertical="center" wrapText="1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16" xfId="0" applyNumberFormat="1" applyFont="1" applyFill="1" applyBorder="1" applyAlignment="1">
      <alignment horizontal="center" vertical="center" wrapText="1"/>
    </xf>
    <xf numFmtId="2" fontId="11" fillId="9" borderId="3" xfId="0" applyNumberFormat="1" applyFont="1" applyFill="1" applyBorder="1" applyAlignment="1">
      <alignment horizontal="center" vertical="center" wrapText="1"/>
    </xf>
    <xf numFmtId="2" fontId="10" fillId="9" borderId="3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2" fontId="8" fillId="6" borderId="25" xfId="0" applyNumberFormat="1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49" fontId="8" fillId="7" borderId="25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/>
    </xf>
    <xf numFmtId="2" fontId="8" fillId="7" borderId="5" xfId="0" applyNumberFormat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8" fillId="7" borderId="5" xfId="0" applyNumberFormat="1" applyFont="1" applyFill="1" applyBorder="1" applyAlignment="1">
      <alignment horizontal="center" vertical="center"/>
    </xf>
    <xf numFmtId="2" fontId="8" fillId="5" borderId="5" xfId="0" applyNumberFormat="1" applyFont="1" applyFill="1" applyBorder="1" applyAlignment="1">
      <alignment horizontal="center" vertical="center" wrapText="1"/>
    </xf>
    <xf numFmtId="2" fontId="10" fillId="11" borderId="5" xfId="0" applyNumberFormat="1" applyFont="1" applyFill="1" applyBorder="1" applyAlignment="1">
      <alignment horizontal="center" vertical="center" wrapText="1"/>
    </xf>
    <xf numFmtId="2" fontId="10" fillId="7" borderId="5" xfId="0" applyNumberFormat="1" applyFont="1" applyFill="1" applyBorder="1" applyAlignment="1">
      <alignment horizontal="center" vertical="center" wrapText="1"/>
    </xf>
    <xf numFmtId="2" fontId="10" fillId="12" borderId="5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/>
    <xf numFmtId="2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2" fontId="8" fillId="7" borderId="0" xfId="0" applyNumberFormat="1" applyFont="1" applyFill="1" applyBorder="1" applyAlignment="1">
      <alignment horizontal="center" vertical="center" wrapText="1"/>
    </xf>
    <xf numFmtId="2" fontId="10" fillId="7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49" fontId="6" fillId="6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6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6" fillId="8" borderId="0" xfId="0" applyFont="1" applyFill="1" applyAlignment="1"/>
    <xf numFmtId="2" fontId="10" fillId="7" borderId="1" xfId="0" applyNumberFormat="1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2" fontId="8" fillId="7" borderId="2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/>
    </xf>
    <xf numFmtId="49" fontId="6" fillId="7" borderId="5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2" fontId="11" fillId="7" borderId="5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1" applyFont="1" applyFill="1" applyBorder="1" applyAlignment="1" applyProtection="1">
      <alignment horizontal="left" vertical="center"/>
      <protection locked="0"/>
    </xf>
    <xf numFmtId="0" fontId="6" fillId="8" borderId="3" xfId="1" applyFont="1" applyFill="1" applyBorder="1" applyAlignment="1" applyProtection="1">
      <alignment horizontal="center" vertical="center"/>
      <protection locked="0"/>
    </xf>
    <xf numFmtId="0" fontId="6" fillId="8" borderId="9" xfId="1" applyFont="1" applyFill="1" applyBorder="1" applyAlignment="1" applyProtection="1">
      <alignment horizontal="center" vertical="center" wrapText="1"/>
      <protection locked="0"/>
    </xf>
    <xf numFmtId="49" fontId="6" fillId="8" borderId="3" xfId="0" applyNumberFormat="1" applyFont="1" applyFill="1" applyBorder="1" applyAlignment="1">
      <alignment horizontal="center" vertical="center" wrapText="1"/>
    </xf>
    <xf numFmtId="0" fontId="6" fillId="8" borderId="3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2" fontId="10" fillId="8" borderId="3" xfId="0" applyNumberFormat="1" applyFont="1" applyFill="1" applyBorder="1" applyAlignment="1">
      <alignment horizontal="center" vertical="center" wrapText="1"/>
    </xf>
    <xf numFmtId="2" fontId="11" fillId="8" borderId="8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" fontId="8" fillId="8" borderId="3" xfId="0" applyNumberFormat="1" applyFont="1" applyFill="1" applyBorder="1" applyAlignment="1">
      <alignment horizontal="center" vertical="center" wrapText="1"/>
    </xf>
    <xf numFmtId="2" fontId="8" fillId="8" borderId="3" xfId="0" applyNumberFormat="1" applyFont="1" applyFill="1" applyBorder="1" applyAlignment="1">
      <alignment horizontal="center" vertical="center"/>
    </xf>
    <xf numFmtId="2" fontId="8" fillId="8" borderId="16" xfId="0" applyNumberFormat="1" applyFont="1" applyFill="1" applyBorder="1" applyAlignment="1">
      <alignment horizontal="center" vertical="center" wrapText="1"/>
    </xf>
    <xf numFmtId="2" fontId="11" fillId="8" borderId="3" xfId="0" applyNumberFormat="1" applyFont="1" applyFill="1" applyBorder="1" applyAlignment="1">
      <alignment horizontal="center" vertical="center" wrapText="1"/>
    </xf>
    <xf numFmtId="2" fontId="10" fillId="8" borderId="3" xfId="0" applyNumberFormat="1" applyFont="1" applyFill="1" applyBorder="1" applyAlignment="1">
      <alignment horizontal="center" vertical="center"/>
    </xf>
    <xf numFmtId="0" fontId="8" fillId="8" borderId="0" xfId="0" applyFont="1" applyFill="1"/>
    <xf numFmtId="49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0" fillId="11" borderId="6" xfId="0" applyNumberFormat="1" applyFont="1" applyFill="1" applyBorder="1" applyAlignment="1">
      <alignment horizontal="center" vertical="center" wrapText="1"/>
    </xf>
    <xf numFmtId="2" fontId="10" fillId="11" borderId="1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10" fillId="12" borderId="21" xfId="0" applyNumberFormat="1" applyFont="1" applyFill="1" applyBorder="1" applyAlignment="1">
      <alignment horizontal="center" vertical="center" wrapText="1"/>
    </xf>
    <xf numFmtId="2" fontId="10" fillId="12" borderId="22" xfId="0" applyNumberFormat="1" applyFont="1" applyFill="1" applyBorder="1" applyAlignment="1">
      <alignment horizontal="center" vertical="center" wrapText="1"/>
    </xf>
    <xf numFmtId="2" fontId="10" fillId="12" borderId="23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 wrapText="1"/>
    </xf>
    <xf numFmtId="2" fontId="10" fillId="3" borderId="2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</cellXfs>
  <cellStyles count="3">
    <cellStyle name="Normal" xfId="0" builtinId="0"/>
    <cellStyle name="Нормален 2" xfId="1"/>
    <cellStyle name="Нормален 2 2" xfId="2"/>
  </cellStyles>
  <dxfs count="0"/>
  <tableStyles count="0" defaultTableStyle="TableStyleMedium9" defaultPivotStyle="PivotStyleLight16"/>
  <colors>
    <mruColors>
      <color rgb="FFFF99FF"/>
      <color rgb="FFFFFFCC"/>
      <color rgb="FFFF66FF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K88"/>
  <sheetViews>
    <sheetView tabSelected="1" topLeftCell="A22" zoomScaleNormal="100" workbookViewId="0">
      <selection activeCell="U23" sqref="U23"/>
    </sheetView>
  </sheetViews>
  <sheetFormatPr defaultColWidth="9.140625" defaultRowHeight="11.25"/>
  <cols>
    <col min="1" max="1" width="4.85546875" style="116" customWidth="1"/>
    <col min="2" max="2" width="26.7109375" style="9" customWidth="1"/>
    <col min="3" max="3" width="1.28515625" style="9" customWidth="1"/>
    <col min="4" max="4" width="7.7109375" style="9" customWidth="1"/>
    <col min="5" max="5" width="9" style="9" customWidth="1"/>
    <col min="6" max="6" width="6.7109375" style="6" customWidth="1"/>
    <col min="7" max="7" width="5.140625" style="4" customWidth="1"/>
    <col min="8" max="8" width="4.85546875" style="109" customWidth="1"/>
    <col min="9" max="9" width="6.7109375" style="5" customWidth="1"/>
    <col min="10" max="10" width="4.85546875" style="5" customWidth="1"/>
    <col min="11" max="11" width="4.85546875" style="33" customWidth="1"/>
    <col min="12" max="12" width="6.7109375" style="5" customWidth="1"/>
    <col min="13" max="13" width="4.85546875" style="5" customWidth="1"/>
    <col min="14" max="14" width="4.85546875" style="33" customWidth="1"/>
    <col min="15" max="15" width="6.7109375" style="5" customWidth="1"/>
    <col min="16" max="16" width="4.85546875" style="5" customWidth="1"/>
    <col min="17" max="17" width="4.85546875" style="33" customWidth="1"/>
    <col min="18" max="19" width="5.5703125" style="5" customWidth="1"/>
    <col min="20" max="20" width="4.85546875" style="33" customWidth="1"/>
    <col min="21" max="21" width="6.7109375" style="5" customWidth="1"/>
    <col min="22" max="22" width="7.85546875" style="26" customWidth="1"/>
    <col min="23" max="23" width="6" style="2" customWidth="1"/>
    <col min="24" max="24" width="5.5703125" style="6" customWidth="1"/>
    <col min="25" max="25" width="4.85546875" style="5" customWidth="1"/>
    <col min="26" max="27" width="4.85546875" style="6" customWidth="1"/>
    <col min="28" max="28" width="5.85546875" style="5" customWidth="1"/>
    <col min="29" max="29" width="5.85546875" style="37" customWidth="1"/>
    <col min="30" max="30" width="6" style="37" customWidth="1"/>
    <col min="31" max="31" width="6" style="36" customWidth="1"/>
    <col min="32" max="32" width="5.5703125" style="36" customWidth="1"/>
    <col min="33" max="34" width="4.85546875" style="36" customWidth="1"/>
    <col min="35" max="35" width="4.85546875" style="122" customWidth="1"/>
    <col min="36" max="36" width="5.85546875" style="122" customWidth="1"/>
    <col min="37" max="37" width="6" style="122" customWidth="1"/>
    <col min="38" max="38" width="5.5703125" style="207" customWidth="1"/>
    <col min="39" max="39" width="6.5703125" style="122" customWidth="1"/>
    <col min="40" max="40" width="5.28515625" style="36" customWidth="1"/>
    <col min="41" max="41" width="4.85546875" style="122" customWidth="1"/>
    <col min="42" max="42" width="5.28515625" style="122" customWidth="1"/>
    <col min="43" max="43" width="4.85546875" style="122" customWidth="1"/>
    <col min="44" max="44" width="6.28515625" style="122" customWidth="1"/>
    <col min="45" max="45" width="28.28515625" style="9" customWidth="1"/>
    <col min="46" max="46" width="6" style="9" customWidth="1"/>
    <col min="47" max="47" width="29.42578125" style="9" customWidth="1"/>
    <col min="48" max="48" width="6" style="9" customWidth="1"/>
    <col min="49" max="49" width="5.5703125" style="9" customWidth="1"/>
    <col min="50" max="50" width="5.85546875" style="9" customWidth="1"/>
    <col min="51" max="51" width="4.85546875" style="9" customWidth="1"/>
    <col min="52" max="52" width="6.140625" style="9" customWidth="1"/>
    <col min="53" max="53" width="9.140625" style="9" customWidth="1"/>
    <col min="54" max="54" width="9.140625" style="9"/>
    <col min="55" max="55" width="26.140625" style="9" customWidth="1"/>
    <col min="56" max="16384" width="9.140625" style="9"/>
  </cols>
  <sheetData>
    <row r="1" spans="1:89" ht="111" customHeight="1" thickBot="1">
      <c r="A1" s="268" t="s">
        <v>142</v>
      </c>
      <c r="B1" s="268"/>
      <c r="C1" s="268"/>
      <c r="D1" s="268"/>
      <c r="E1" s="268"/>
      <c r="F1" s="1">
        <v>16</v>
      </c>
      <c r="G1" s="16" t="s">
        <v>121</v>
      </c>
      <c r="I1" s="3">
        <v>8</v>
      </c>
      <c r="J1" s="17" t="s">
        <v>122</v>
      </c>
      <c r="K1" s="32"/>
      <c r="L1" s="3">
        <v>4</v>
      </c>
      <c r="M1" s="17" t="s">
        <v>123</v>
      </c>
      <c r="N1" s="32"/>
      <c r="O1" s="3">
        <v>2</v>
      </c>
      <c r="P1" s="17" t="s">
        <v>124</v>
      </c>
      <c r="R1" s="110" t="s">
        <v>140</v>
      </c>
      <c r="S1" s="18" t="s">
        <v>139</v>
      </c>
      <c r="T1" s="34"/>
      <c r="U1" s="13" t="s">
        <v>126</v>
      </c>
      <c r="V1" s="25" t="s">
        <v>125</v>
      </c>
      <c r="W1" s="13" t="s">
        <v>127</v>
      </c>
      <c r="X1" s="13" t="s">
        <v>128</v>
      </c>
      <c r="Y1" s="13" t="s">
        <v>141</v>
      </c>
      <c r="Z1" s="14" t="s">
        <v>129</v>
      </c>
      <c r="AA1" s="15" t="s">
        <v>130</v>
      </c>
      <c r="AB1" s="7"/>
      <c r="AC1" s="111" t="s">
        <v>131</v>
      </c>
      <c r="AD1" s="112" t="s">
        <v>105</v>
      </c>
      <c r="AE1" s="112" t="s">
        <v>119</v>
      </c>
      <c r="AF1" s="112" t="s">
        <v>106</v>
      </c>
      <c r="AG1" s="111" t="s">
        <v>107</v>
      </c>
      <c r="AH1" s="111" t="s">
        <v>120</v>
      </c>
      <c r="AI1" s="111" t="s">
        <v>108</v>
      </c>
      <c r="AJ1" s="113" t="s">
        <v>131</v>
      </c>
      <c r="AK1" s="83"/>
      <c r="AL1" s="114" t="s">
        <v>205</v>
      </c>
      <c r="AM1" s="223" t="s">
        <v>206</v>
      </c>
      <c r="AN1" s="122" t="s">
        <v>207</v>
      </c>
      <c r="AO1" s="223"/>
      <c r="AP1" s="223"/>
      <c r="AQ1" s="223"/>
      <c r="AR1" s="223"/>
      <c r="AS1" s="224" t="s">
        <v>204</v>
      </c>
      <c r="AV1" s="8" t="s">
        <v>116</v>
      </c>
      <c r="AW1" s="8" t="s">
        <v>169</v>
      </c>
      <c r="AX1" s="8" t="s">
        <v>117</v>
      </c>
      <c r="AY1" s="111"/>
      <c r="AZ1" s="115"/>
      <c r="BA1" s="8"/>
      <c r="BB1" s="8"/>
    </row>
    <row r="2" spans="1:89" ht="12" thickBot="1">
      <c r="C2" s="10"/>
      <c r="D2" s="10"/>
      <c r="E2" s="10"/>
      <c r="Y2" s="117"/>
      <c r="Z2" s="9"/>
      <c r="AA2" s="9"/>
      <c r="AB2" s="7"/>
      <c r="AC2" s="118">
        <v>0.1</v>
      </c>
      <c r="AD2" s="119">
        <v>0.5</v>
      </c>
      <c r="AE2" s="120">
        <v>0.35</v>
      </c>
      <c r="AF2" s="119">
        <v>0.2</v>
      </c>
      <c r="AG2" s="121">
        <v>0.2</v>
      </c>
      <c r="AH2" s="118">
        <v>0.15</v>
      </c>
      <c r="AI2" s="119">
        <v>0.1</v>
      </c>
      <c r="AJ2" s="122">
        <v>0.1</v>
      </c>
      <c r="AL2" s="225"/>
      <c r="AV2" s="123">
        <v>50</v>
      </c>
      <c r="AW2" s="123">
        <v>40</v>
      </c>
      <c r="AX2" s="124">
        <v>30</v>
      </c>
      <c r="AY2" s="125"/>
      <c r="AZ2" s="126"/>
      <c r="BA2" s="125"/>
      <c r="BB2" s="125"/>
    </row>
    <row r="3" spans="1:89" ht="15.75" customHeight="1" thickBot="1">
      <c r="A3" s="22"/>
      <c r="B3" s="108"/>
      <c r="C3" s="108"/>
      <c r="D3" s="108"/>
      <c r="E3" s="108"/>
      <c r="F3" s="272" t="s">
        <v>109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75" t="s">
        <v>110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7"/>
      <c r="AR3" s="284" t="s">
        <v>172</v>
      </c>
      <c r="AS3" s="287"/>
      <c r="AT3" s="288"/>
      <c r="AU3" s="278"/>
    </row>
    <row r="4" spans="1:89" s="128" customFormat="1" ht="33" customHeight="1" thickBot="1">
      <c r="A4" s="127"/>
      <c r="B4" s="11"/>
      <c r="C4" s="12"/>
      <c r="D4" s="12"/>
      <c r="E4" s="12"/>
      <c r="F4" s="292" t="s">
        <v>102</v>
      </c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4"/>
      <c r="W4" s="295" t="s">
        <v>114</v>
      </c>
      <c r="X4" s="297" t="s">
        <v>111</v>
      </c>
      <c r="Y4" s="289" t="s">
        <v>103</v>
      </c>
      <c r="Z4" s="290"/>
      <c r="AA4" s="290"/>
      <c r="AB4" s="291"/>
      <c r="AC4" s="269" t="s">
        <v>104</v>
      </c>
      <c r="AD4" s="270"/>
      <c r="AE4" s="270"/>
      <c r="AF4" s="270"/>
      <c r="AG4" s="270"/>
      <c r="AH4" s="270"/>
      <c r="AI4" s="270"/>
      <c r="AJ4" s="271"/>
      <c r="AK4" s="269" t="s">
        <v>203</v>
      </c>
      <c r="AL4" s="270"/>
      <c r="AM4" s="270"/>
      <c r="AN4" s="270"/>
      <c r="AO4" s="271"/>
      <c r="AP4" s="279" t="s">
        <v>171</v>
      </c>
      <c r="AQ4" s="281"/>
      <c r="AR4" s="285"/>
      <c r="AS4" s="299" t="s">
        <v>75</v>
      </c>
      <c r="AT4" s="283"/>
      <c r="AU4" s="278"/>
    </row>
    <row r="5" spans="1:89" s="139" customFormat="1" ht="117" customHeight="1" thickBot="1">
      <c r="A5" s="72" t="s">
        <v>74</v>
      </c>
      <c r="B5" s="69" t="s">
        <v>75</v>
      </c>
      <c r="C5" s="70" t="s">
        <v>82</v>
      </c>
      <c r="D5" s="71" t="s">
        <v>71</v>
      </c>
      <c r="E5" s="72" t="s">
        <v>72</v>
      </c>
      <c r="F5" s="73" t="s">
        <v>87</v>
      </c>
      <c r="G5" s="74" t="s">
        <v>99</v>
      </c>
      <c r="H5" s="129" t="s">
        <v>98</v>
      </c>
      <c r="I5" s="75" t="s">
        <v>88</v>
      </c>
      <c r="J5" s="76" t="s">
        <v>99</v>
      </c>
      <c r="K5" s="129" t="s">
        <v>98</v>
      </c>
      <c r="L5" s="77" t="s">
        <v>89</v>
      </c>
      <c r="M5" s="76" t="s">
        <v>99</v>
      </c>
      <c r="N5" s="129" t="s">
        <v>98</v>
      </c>
      <c r="O5" s="77" t="s">
        <v>90</v>
      </c>
      <c r="P5" s="99" t="s">
        <v>99</v>
      </c>
      <c r="Q5" s="130" t="s">
        <v>98</v>
      </c>
      <c r="R5" s="131" t="s">
        <v>118</v>
      </c>
      <c r="S5" s="76" t="s">
        <v>99</v>
      </c>
      <c r="T5" s="132" t="s">
        <v>98</v>
      </c>
      <c r="U5" s="75" t="s">
        <v>86</v>
      </c>
      <c r="V5" s="133" t="s">
        <v>98</v>
      </c>
      <c r="W5" s="296"/>
      <c r="X5" s="298"/>
      <c r="Y5" s="69" t="s">
        <v>133</v>
      </c>
      <c r="Z5" s="130" t="s">
        <v>98</v>
      </c>
      <c r="AA5" s="134" t="s">
        <v>112</v>
      </c>
      <c r="AB5" s="135" t="s">
        <v>170</v>
      </c>
      <c r="AC5" s="136" t="s">
        <v>163</v>
      </c>
      <c r="AD5" s="136" t="s">
        <v>164</v>
      </c>
      <c r="AE5" s="136" t="s">
        <v>165</v>
      </c>
      <c r="AF5" s="72" t="s">
        <v>166</v>
      </c>
      <c r="AG5" s="72" t="s">
        <v>167</v>
      </c>
      <c r="AH5" s="72" t="s">
        <v>168</v>
      </c>
      <c r="AI5" s="137" t="s">
        <v>113</v>
      </c>
      <c r="AJ5" s="138" t="s">
        <v>173</v>
      </c>
      <c r="AK5" s="72" t="s">
        <v>131</v>
      </c>
      <c r="AL5" s="78" t="s">
        <v>116</v>
      </c>
      <c r="AM5" s="78" t="s">
        <v>169</v>
      </c>
      <c r="AN5" s="78" t="s">
        <v>202</v>
      </c>
      <c r="AO5" s="138" t="s">
        <v>174</v>
      </c>
      <c r="AP5" s="280"/>
      <c r="AQ5" s="282"/>
      <c r="AR5" s="286"/>
      <c r="AS5" s="300"/>
      <c r="AT5" s="283"/>
      <c r="AU5" s="278"/>
    </row>
    <row r="6" spans="1:89" s="152" customFormat="1" ht="124.5" thickBot="1">
      <c r="A6" s="140">
        <v>6</v>
      </c>
      <c r="B6" s="23" t="s">
        <v>19</v>
      </c>
      <c r="C6" s="63" t="s">
        <v>20</v>
      </c>
      <c r="D6" s="63" t="s">
        <v>2</v>
      </c>
      <c r="E6" s="64" t="s">
        <v>3</v>
      </c>
      <c r="F6" s="65" t="s">
        <v>175</v>
      </c>
      <c r="G6" s="66">
        <v>2.95</v>
      </c>
      <c r="H6" s="141">
        <f t="shared" ref="H6:H17" si="0">G6*$F$1</f>
        <v>47.2</v>
      </c>
      <c r="I6" s="65" t="s">
        <v>176</v>
      </c>
      <c r="J6" s="66">
        <v>0.59</v>
      </c>
      <c r="K6" s="142">
        <f t="shared" ref="K6:K16" si="1">J6*$I$1</f>
        <v>4.72</v>
      </c>
      <c r="L6" s="65" t="s">
        <v>177</v>
      </c>
      <c r="M6" s="66">
        <v>0.45</v>
      </c>
      <c r="N6" s="143">
        <f t="shared" ref="N6:N11" si="2">M6*$L$1</f>
        <v>1.8</v>
      </c>
      <c r="O6" s="38"/>
      <c r="P6" s="100"/>
      <c r="Q6" s="140"/>
      <c r="R6" s="144"/>
      <c r="S6" s="140"/>
      <c r="T6" s="145"/>
      <c r="U6" s="65" t="s">
        <v>178</v>
      </c>
      <c r="V6" s="146">
        <v>0.5</v>
      </c>
      <c r="W6" s="85">
        <f t="shared" ref="W6:W48" si="3">H6+K6+Q6+N6+T6+V6</f>
        <v>54.22</v>
      </c>
      <c r="X6" s="60"/>
      <c r="Y6" s="147">
        <v>170</v>
      </c>
      <c r="Z6" s="147">
        <v>30</v>
      </c>
      <c r="AA6" s="88">
        <f>Z6</f>
        <v>30</v>
      </c>
      <c r="AB6" s="92">
        <f t="shared" ref="AB6:AB45" si="4">AA6*0.25</f>
        <v>7.5</v>
      </c>
      <c r="AC6" s="148"/>
      <c r="AD6" s="87"/>
      <c r="AE6" s="87"/>
      <c r="AF6" s="87">
        <v>2</v>
      </c>
      <c r="AG6" s="148">
        <v>3</v>
      </c>
      <c r="AH6" s="148">
        <v>2</v>
      </c>
      <c r="AI6" s="61">
        <f t="shared" ref="AI6:AI48" si="5">AC6*0.5+AD6*0.35+AE6*0.2+AF6*0.2+AG6*0.15+AH6*0.1</f>
        <v>1.05</v>
      </c>
      <c r="AJ6" s="94">
        <f t="shared" ref="AJ6:AJ48" si="6">AI6*0.15</f>
        <v>0.1575</v>
      </c>
      <c r="AK6" s="61"/>
      <c r="AL6" s="149"/>
      <c r="AM6" s="148"/>
      <c r="AN6" s="150"/>
      <c r="AO6" s="93"/>
      <c r="AP6" s="84">
        <f t="shared" ref="AP6:AP48" si="7">AB6+AJ6+AO6</f>
        <v>7.6574999999999998</v>
      </c>
      <c r="AQ6" s="62"/>
      <c r="AR6" s="95">
        <f t="shared" ref="AR6:AR48" si="8">W6+AP6</f>
        <v>61.877499999999998</v>
      </c>
      <c r="AS6" s="23" t="s">
        <v>19</v>
      </c>
      <c r="AT6" s="151"/>
      <c r="AU6" s="29"/>
    </row>
    <row r="7" spans="1:89" s="152" customFormat="1" ht="113.25" thickBot="1">
      <c r="A7" s="67">
        <v>13</v>
      </c>
      <c r="B7" s="19" t="s">
        <v>63</v>
      </c>
      <c r="C7" s="20" t="s">
        <v>64</v>
      </c>
      <c r="D7" s="20" t="s">
        <v>2</v>
      </c>
      <c r="E7" s="21" t="s">
        <v>10</v>
      </c>
      <c r="F7" s="50" t="s">
        <v>148</v>
      </c>
      <c r="G7" s="51">
        <v>0.54</v>
      </c>
      <c r="H7" s="143">
        <f t="shared" si="0"/>
        <v>8.64</v>
      </c>
      <c r="I7" s="50" t="s">
        <v>149</v>
      </c>
      <c r="J7" s="51">
        <v>1.0900000000000001</v>
      </c>
      <c r="K7" s="142">
        <f t="shared" si="1"/>
        <v>8.7200000000000006</v>
      </c>
      <c r="L7" s="50" t="s">
        <v>150</v>
      </c>
      <c r="M7" s="51">
        <v>0.31</v>
      </c>
      <c r="N7" s="143">
        <f t="shared" si="2"/>
        <v>1.24</v>
      </c>
      <c r="O7" s="65" t="s">
        <v>151</v>
      </c>
      <c r="P7" s="101">
        <v>0.57999999999999996</v>
      </c>
      <c r="Q7" s="88">
        <f>P7*$O$1</f>
        <v>1.1599999999999999</v>
      </c>
      <c r="R7" s="153"/>
      <c r="S7" s="88"/>
      <c r="T7" s="154"/>
      <c r="U7" s="50" t="s">
        <v>152</v>
      </c>
      <c r="V7" s="155">
        <v>0.45400000000000001</v>
      </c>
      <c r="W7" s="85">
        <f t="shared" si="3"/>
        <v>20.213999999999999</v>
      </c>
      <c r="X7" s="156"/>
      <c r="Y7" s="87">
        <v>83</v>
      </c>
      <c r="Z7" s="87">
        <v>30</v>
      </c>
      <c r="AA7" s="88">
        <f>Z7</f>
        <v>30</v>
      </c>
      <c r="AB7" s="92">
        <f t="shared" si="4"/>
        <v>7.5</v>
      </c>
      <c r="AC7" s="148"/>
      <c r="AD7" s="87"/>
      <c r="AE7" s="87"/>
      <c r="AF7" s="87">
        <v>2</v>
      </c>
      <c r="AG7" s="148"/>
      <c r="AH7" s="148">
        <v>6</v>
      </c>
      <c r="AI7" s="61">
        <f t="shared" si="5"/>
        <v>1</v>
      </c>
      <c r="AJ7" s="94">
        <f t="shared" si="6"/>
        <v>0.15</v>
      </c>
      <c r="AK7" s="61"/>
      <c r="AL7" s="149"/>
      <c r="AM7" s="148">
        <v>80</v>
      </c>
      <c r="AN7" s="150">
        <v>30</v>
      </c>
      <c r="AO7" s="93">
        <f>(AL7+AM7+AN7)*0.05</f>
        <v>5.5</v>
      </c>
      <c r="AP7" s="84">
        <f t="shared" si="7"/>
        <v>13.15</v>
      </c>
      <c r="AQ7" s="62"/>
      <c r="AR7" s="95">
        <f t="shared" si="8"/>
        <v>33.363999999999997</v>
      </c>
      <c r="AS7" s="19" t="s">
        <v>63</v>
      </c>
      <c r="AT7" s="151"/>
      <c r="AU7" s="29"/>
    </row>
    <row r="8" spans="1:89" s="226" customFormat="1" ht="34.5" thickBot="1">
      <c r="A8" s="241">
        <v>1</v>
      </c>
      <c r="B8" s="242" t="s">
        <v>0</v>
      </c>
      <c r="C8" s="243" t="s">
        <v>1</v>
      </c>
      <c r="D8" s="243" t="s">
        <v>2</v>
      </c>
      <c r="E8" s="244" t="s">
        <v>3</v>
      </c>
      <c r="F8" s="263" t="s">
        <v>198</v>
      </c>
      <c r="G8" s="257">
        <v>0.28999999999999998</v>
      </c>
      <c r="H8" s="256">
        <f t="shared" si="0"/>
        <v>4.6399999999999997</v>
      </c>
      <c r="I8" s="257" t="s">
        <v>145</v>
      </c>
      <c r="J8" s="257">
        <v>0.62</v>
      </c>
      <c r="K8" s="265">
        <f t="shared" si="1"/>
        <v>4.96</v>
      </c>
      <c r="L8" s="263" t="s">
        <v>96</v>
      </c>
      <c r="M8" s="257">
        <v>0.14000000000000001</v>
      </c>
      <c r="N8" s="256">
        <f t="shared" si="2"/>
        <v>0.56000000000000005</v>
      </c>
      <c r="O8" s="263" t="s">
        <v>199</v>
      </c>
      <c r="P8" s="257">
        <v>0.69</v>
      </c>
      <c r="Q8" s="254">
        <f>P8*$O$1</f>
        <v>1.38</v>
      </c>
      <c r="R8" s="266"/>
      <c r="S8" s="254"/>
      <c r="T8" s="254"/>
      <c r="U8" s="263" t="s">
        <v>146</v>
      </c>
      <c r="V8" s="267">
        <v>0.09</v>
      </c>
      <c r="W8" s="251">
        <f t="shared" si="3"/>
        <v>11.63</v>
      </c>
      <c r="X8" s="252"/>
      <c r="Y8" s="253">
        <v>58</v>
      </c>
      <c r="Z8" s="253">
        <v>30</v>
      </c>
      <c r="AA8" s="254">
        <v>30</v>
      </c>
      <c r="AB8" s="255">
        <f t="shared" si="4"/>
        <v>7.5</v>
      </c>
      <c r="AC8" s="256"/>
      <c r="AD8" s="253"/>
      <c r="AE8" s="253"/>
      <c r="AF8" s="253">
        <v>3</v>
      </c>
      <c r="AG8" s="256">
        <v>3.08</v>
      </c>
      <c r="AH8" s="256">
        <v>4</v>
      </c>
      <c r="AI8" s="257">
        <f t="shared" si="5"/>
        <v>1.4620000000000002</v>
      </c>
      <c r="AJ8" s="251">
        <f t="shared" si="6"/>
        <v>0.21930000000000002</v>
      </c>
      <c r="AK8" s="257"/>
      <c r="AL8" s="258"/>
      <c r="AM8" s="256">
        <v>160</v>
      </c>
      <c r="AN8" s="259">
        <v>90</v>
      </c>
      <c r="AO8" s="257">
        <f>(AL8+AM8+AN8)*0.05</f>
        <v>12.5</v>
      </c>
      <c r="AP8" s="251">
        <f t="shared" si="7"/>
        <v>20.2193</v>
      </c>
      <c r="AQ8" s="260"/>
      <c r="AR8" s="261">
        <f t="shared" si="8"/>
        <v>31.849299999999999</v>
      </c>
      <c r="AS8" s="242" t="s">
        <v>0</v>
      </c>
      <c r="AT8" s="151"/>
      <c r="AU8" s="29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</row>
    <row r="9" spans="1:89" s="152" customFormat="1" ht="66.75" customHeight="1" thickBot="1">
      <c r="A9" s="67">
        <v>8</v>
      </c>
      <c r="B9" s="19" t="s">
        <v>15</v>
      </c>
      <c r="C9" s="20" t="s">
        <v>16</v>
      </c>
      <c r="D9" s="20" t="s">
        <v>2</v>
      </c>
      <c r="E9" s="21" t="s">
        <v>10</v>
      </c>
      <c r="F9" s="50" t="s">
        <v>97</v>
      </c>
      <c r="G9" s="51">
        <v>0.25</v>
      </c>
      <c r="H9" s="143">
        <f t="shared" si="0"/>
        <v>4</v>
      </c>
      <c r="I9" s="50" t="s">
        <v>147</v>
      </c>
      <c r="J9" s="51">
        <v>1.19</v>
      </c>
      <c r="K9" s="142">
        <f t="shared" si="1"/>
        <v>9.52</v>
      </c>
      <c r="L9" s="50" t="s">
        <v>94</v>
      </c>
      <c r="M9" s="51">
        <v>0.33</v>
      </c>
      <c r="N9" s="143">
        <f t="shared" si="2"/>
        <v>1.32</v>
      </c>
      <c r="O9" s="45"/>
      <c r="P9" s="102"/>
      <c r="Q9" s="157"/>
      <c r="R9" s="144"/>
      <c r="S9" s="140"/>
      <c r="T9" s="145"/>
      <c r="U9" s="50" t="s">
        <v>211</v>
      </c>
      <c r="V9" s="146">
        <v>0.33</v>
      </c>
      <c r="W9" s="85">
        <f t="shared" si="3"/>
        <v>15.17</v>
      </c>
      <c r="X9" s="60"/>
      <c r="Y9" s="87">
        <v>48</v>
      </c>
      <c r="Z9" s="87">
        <v>25</v>
      </c>
      <c r="AA9" s="88">
        <f t="shared" ref="AA9:AA15" si="9">Z9</f>
        <v>25</v>
      </c>
      <c r="AB9" s="92">
        <f t="shared" si="4"/>
        <v>6.25</v>
      </c>
      <c r="AC9" s="148"/>
      <c r="AD9" s="87"/>
      <c r="AE9" s="87"/>
      <c r="AF9" s="87">
        <v>1</v>
      </c>
      <c r="AG9" s="148"/>
      <c r="AH9" s="148">
        <v>2</v>
      </c>
      <c r="AI9" s="61">
        <f t="shared" si="5"/>
        <v>0.4</v>
      </c>
      <c r="AJ9" s="94">
        <f t="shared" si="6"/>
        <v>0.06</v>
      </c>
      <c r="AK9" s="61"/>
      <c r="AL9" s="149"/>
      <c r="AM9" s="148">
        <v>40</v>
      </c>
      <c r="AN9" s="150"/>
      <c r="AO9" s="93">
        <f>(AL9+AM9+AN9)*0.05</f>
        <v>2</v>
      </c>
      <c r="AP9" s="84">
        <f t="shared" si="7"/>
        <v>8.3099999999999987</v>
      </c>
      <c r="AQ9" s="62"/>
      <c r="AR9" s="95">
        <f t="shared" si="8"/>
        <v>23.479999999999997</v>
      </c>
      <c r="AS9" s="19" t="s">
        <v>15</v>
      </c>
      <c r="AT9" s="151"/>
      <c r="AU9" s="29"/>
    </row>
    <row r="10" spans="1:89" s="152" customFormat="1" ht="46.5" customHeight="1" thickBot="1">
      <c r="A10" s="67">
        <v>21</v>
      </c>
      <c r="B10" s="24" t="s">
        <v>81</v>
      </c>
      <c r="C10" s="20" t="s">
        <v>83</v>
      </c>
      <c r="D10" s="20" t="s">
        <v>2</v>
      </c>
      <c r="E10" s="21" t="s">
        <v>29</v>
      </c>
      <c r="F10" s="30" t="s">
        <v>185</v>
      </c>
      <c r="G10" s="31">
        <v>0.84</v>
      </c>
      <c r="H10" s="141">
        <f t="shared" si="0"/>
        <v>13.44</v>
      </c>
      <c r="I10" s="30" t="s">
        <v>93</v>
      </c>
      <c r="J10" s="31">
        <v>0.2</v>
      </c>
      <c r="K10" s="158">
        <f t="shared" si="1"/>
        <v>1.6</v>
      </c>
      <c r="L10" s="30" t="s">
        <v>96</v>
      </c>
      <c r="M10" s="31">
        <v>0.14000000000000001</v>
      </c>
      <c r="N10" s="141">
        <f t="shared" si="2"/>
        <v>0.56000000000000005</v>
      </c>
      <c r="O10" s="30"/>
      <c r="P10" s="103"/>
      <c r="Q10" s="140"/>
      <c r="R10" s="144"/>
      <c r="S10" s="140"/>
      <c r="T10" s="145"/>
      <c r="U10" s="50" t="s">
        <v>135</v>
      </c>
      <c r="V10" s="146">
        <v>0.03</v>
      </c>
      <c r="W10" s="85">
        <f t="shared" si="3"/>
        <v>15.629999999999999</v>
      </c>
      <c r="X10" s="60"/>
      <c r="Y10" s="87">
        <v>31</v>
      </c>
      <c r="Z10" s="87">
        <v>20</v>
      </c>
      <c r="AA10" s="88">
        <f t="shared" si="9"/>
        <v>20</v>
      </c>
      <c r="AB10" s="92">
        <f t="shared" si="4"/>
        <v>5</v>
      </c>
      <c r="AC10" s="148"/>
      <c r="AD10" s="87"/>
      <c r="AE10" s="87"/>
      <c r="AF10" s="87">
        <v>2</v>
      </c>
      <c r="AG10" s="148"/>
      <c r="AH10" s="148">
        <v>3</v>
      </c>
      <c r="AI10" s="61">
        <f t="shared" si="5"/>
        <v>0.70000000000000007</v>
      </c>
      <c r="AJ10" s="94">
        <f t="shared" si="6"/>
        <v>0.10500000000000001</v>
      </c>
      <c r="AK10" s="61"/>
      <c r="AL10" s="149"/>
      <c r="AM10" s="148"/>
      <c r="AN10" s="150"/>
      <c r="AO10" s="93"/>
      <c r="AP10" s="84">
        <f t="shared" si="7"/>
        <v>5.1050000000000004</v>
      </c>
      <c r="AQ10" s="62"/>
      <c r="AR10" s="95">
        <f t="shared" si="8"/>
        <v>20.734999999999999</v>
      </c>
      <c r="AS10" s="24" t="s">
        <v>81</v>
      </c>
      <c r="AT10" s="151"/>
      <c r="AU10" s="55"/>
    </row>
    <row r="11" spans="1:89" s="152" customFormat="1" ht="22.5" customHeight="1" thickBot="1">
      <c r="A11" s="67">
        <v>2</v>
      </c>
      <c r="B11" s="19" t="s">
        <v>4</v>
      </c>
      <c r="C11" s="20" t="s">
        <v>5</v>
      </c>
      <c r="D11" s="20" t="s">
        <v>2</v>
      </c>
      <c r="E11" s="21" t="s">
        <v>3</v>
      </c>
      <c r="F11" s="50" t="s">
        <v>143</v>
      </c>
      <c r="G11" s="51">
        <v>0.33</v>
      </c>
      <c r="H11" s="143">
        <f t="shared" si="0"/>
        <v>5.28</v>
      </c>
      <c r="I11" s="50" t="s">
        <v>92</v>
      </c>
      <c r="J11" s="51">
        <v>0.17</v>
      </c>
      <c r="K11" s="142">
        <f t="shared" si="1"/>
        <v>1.36</v>
      </c>
      <c r="L11" s="50" t="s">
        <v>94</v>
      </c>
      <c r="M11" s="51">
        <v>0.33</v>
      </c>
      <c r="N11" s="143">
        <f t="shared" si="2"/>
        <v>1.32</v>
      </c>
      <c r="O11" s="159"/>
      <c r="P11" s="160"/>
      <c r="Q11" s="157"/>
      <c r="R11" s="161"/>
      <c r="S11" s="157"/>
      <c r="T11" s="162"/>
      <c r="U11" s="50"/>
      <c r="V11" s="146"/>
      <c r="W11" s="85">
        <f t="shared" si="3"/>
        <v>7.9600000000000009</v>
      </c>
      <c r="X11" s="60"/>
      <c r="Y11" s="87">
        <v>552</v>
      </c>
      <c r="Z11" s="87">
        <v>30</v>
      </c>
      <c r="AA11" s="88">
        <f t="shared" si="9"/>
        <v>30</v>
      </c>
      <c r="AB11" s="92">
        <f t="shared" si="4"/>
        <v>7.5</v>
      </c>
      <c r="AC11" s="148"/>
      <c r="AD11" s="87">
        <v>2</v>
      </c>
      <c r="AE11" s="87"/>
      <c r="AF11" s="87">
        <v>2</v>
      </c>
      <c r="AG11" s="148"/>
      <c r="AH11" s="148">
        <v>1</v>
      </c>
      <c r="AI11" s="61">
        <f t="shared" si="5"/>
        <v>1.2000000000000002</v>
      </c>
      <c r="AJ11" s="94">
        <f t="shared" si="6"/>
        <v>0.18000000000000002</v>
      </c>
      <c r="AK11" s="61"/>
      <c r="AL11" s="149"/>
      <c r="AM11" s="148">
        <v>40</v>
      </c>
      <c r="AN11" s="150">
        <v>30</v>
      </c>
      <c r="AO11" s="93">
        <f>(AL11+AM11+AN11)*0.05</f>
        <v>3.5</v>
      </c>
      <c r="AP11" s="84">
        <f t="shared" si="7"/>
        <v>11.18</v>
      </c>
      <c r="AQ11" s="62"/>
      <c r="AR11" s="95">
        <f t="shared" si="8"/>
        <v>19.14</v>
      </c>
      <c r="AS11" s="19" t="s">
        <v>4</v>
      </c>
      <c r="AT11" s="151"/>
      <c r="AU11" s="29"/>
    </row>
    <row r="12" spans="1:89" s="152" customFormat="1" ht="55.5" customHeight="1" thickBot="1">
      <c r="A12" s="67">
        <v>32</v>
      </c>
      <c r="B12" s="19" t="s">
        <v>52</v>
      </c>
      <c r="C12" s="20" t="s">
        <v>53</v>
      </c>
      <c r="D12" s="20" t="s">
        <v>115</v>
      </c>
      <c r="E12" s="21" t="s">
        <v>47</v>
      </c>
      <c r="F12" s="50" t="s">
        <v>186</v>
      </c>
      <c r="G12" s="51">
        <v>0.6</v>
      </c>
      <c r="H12" s="143">
        <f t="shared" si="0"/>
        <v>9.6</v>
      </c>
      <c r="I12" s="30" t="s">
        <v>96</v>
      </c>
      <c r="J12" s="31">
        <v>0.14000000000000001</v>
      </c>
      <c r="K12" s="142">
        <f t="shared" si="1"/>
        <v>1.1200000000000001</v>
      </c>
      <c r="L12" s="30"/>
      <c r="M12" s="31"/>
      <c r="N12" s="141">
        <v>0</v>
      </c>
      <c r="O12" s="30"/>
      <c r="P12" s="103"/>
      <c r="Q12" s="140"/>
      <c r="R12" s="144"/>
      <c r="S12" s="140"/>
      <c r="T12" s="145"/>
      <c r="U12" s="50" t="s">
        <v>135</v>
      </c>
      <c r="V12" s="146">
        <v>0.03</v>
      </c>
      <c r="W12" s="85">
        <f t="shared" si="3"/>
        <v>10.749999999999998</v>
      </c>
      <c r="X12" s="60"/>
      <c r="Y12" s="87">
        <v>76</v>
      </c>
      <c r="Z12" s="87">
        <v>30</v>
      </c>
      <c r="AA12" s="88">
        <f t="shared" si="9"/>
        <v>30</v>
      </c>
      <c r="AB12" s="92">
        <f t="shared" si="4"/>
        <v>7.5</v>
      </c>
      <c r="AC12" s="148"/>
      <c r="AD12" s="87"/>
      <c r="AE12" s="87"/>
      <c r="AF12" s="87"/>
      <c r="AG12" s="148"/>
      <c r="AH12" s="148">
        <v>7</v>
      </c>
      <c r="AI12" s="61">
        <f t="shared" si="5"/>
        <v>0.70000000000000007</v>
      </c>
      <c r="AJ12" s="94">
        <f t="shared" si="6"/>
        <v>0.10500000000000001</v>
      </c>
      <c r="AK12" s="61"/>
      <c r="AL12" s="149"/>
      <c r="AM12" s="148"/>
      <c r="AN12" s="150"/>
      <c r="AO12" s="93"/>
      <c r="AP12" s="84">
        <f t="shared" si="7"/>
        <v>7.6050000000000004</v>
      </c>
      <c r="AQ12" s="62"/>
      <c r="AR12" s="95">
        <f t="shared" si="8"/>
        <v>18.354999999999997</v>
      </c>
      <c r="AS12" s="19" t="s">
        <v>52</v>
      </c>
      <c r="AT12" s="151"/>
      <c r="AU12" s="29"/>
    </row>
    <row r="13" spans="1:89" s="226" customFormat="1" ht="43.5" customHeight="1" thickBot="1">
      <c r="A13" s="67">
        <v>4</v>
      </c>
      <c r="B13" s="19" t="s">
        <v>8</v>
      </c>
      <c r="C13" s="20" t="s">
        <v>9</v>
      </c>
      <c r="D13" s="20" t="s">
        <v>2</v>
      </c>
      <c r="E13" s="21" t="s">
        <v>10</v>
      </c>
      <c r="F13" s="30" t="s">
        <v>208</v>
      </c>
      <c r="G13" s="31">
        <v>0.67</v>
      </c>
      <c r="H13" s="141">
        <f t="shared" si="0"/>
        <v>10.72</v>
      </c>
      <c r="I13" s="30" t="s">
        <v>92</v>
      </c>
      <c r="J13" s="31">
        <v>0.17</v>
      </c>
      <c r="K13" s="158">
        <f t="shared" si="1"/>
        <v>1.36</v>
      </c>
      <c r="L13" s="30" t="s">
        <v>138</v>
      </c>
      <c r="M13" s="31">
        <v>0.65</v>
      </c>
      <c r="N13" s="141">
        <f>M13*$L$1</f>
        <v>2.6</v>
      </c>
      <c r="O13" s="30" t="s">
        <v>94</v>
      </c>
      <c r="P13" s="103">
        <v>0.33</v>
      </c>
      <c r="Q13" s="140">
        <f>P13*$O$1</f>
        <v>0.66</v>
      </c>
      <c r="R13" s="144"/>
      <c r="S13" s="140"/>
      <c r="T13" s="163"/>
      <c r="U13" s="30" t="s">
        <v>190</v>
      </c>
      <c r="V13" s="146">
        <v>0.17</v>
      </c>
      <c r="W13" s="85">
        <f t="shared" si="3"/>
        <v>15.51</v>
      </c>
      <c r="X13" s="60"/>
      <c r="Y13" s="87">
        <v>16</v>
      </c>
      <c r="Z13" s="87">
        <v>10</v>
      </c>
      <c r="AA13" s="88">
        <f t="shared" si="9"/>
        <v>10</v>
      </c>
      <c r="AB13" s="227">
        <f t="shared" si="4"/>
        <v>2.5</v>
      </c>
      <c r="AC13" s="148"/>
      <c r="AD13" s="87"/>
      <c r="AE13" s="87"/>
      <c r="AF13" s="87">
        <v>2</v>
      </c>
      <c r="AG13" s="148"/>
      <c r="AH13" s="148">
        <v>6</v>
      </c>
      <c r="AI13" s="61">
        <f t="shared" si="5"/>
        <v>1</v>
      </c>
      <c r="AJ13" s="191">
        <f t="shared" si="6"/>
        <v>0.15</v>
      </c>
      <c r="AK13" s="61"/>
      <c r="AL13" s="149"/>
      <c r="AM13" s="148"/>
      <c r="AN13" s="150"/>
      <c r="AO13" s="61"/>
      <c r="AP13" s="191">
        <f t="shared" si="7"/>
        <v>2.65</v>
      </c>
      <c r="AQ13" s="62"/>
      <c r="AR13" s="95">
        <f t="shared" si="8"/>
        <v>18.16</v>
      </c>
      <c r="AS13" s="19" t="s">
        <v>8</v>
      </c>
      <c r="AT13" s="151"/>
      <c r="AU13" s="29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</row>
    <row r="14" spans="1:89" s="226" customFormat="1" ht="75.75" customHeight="1" thickBot="1">
      <c r="A14" s="241">
        <v>9</v>
      </c>
      <c r="B14" s="242" t="s">
        <v>17</v>
      </c>
      <c r="C14" s="243" t="s">
        <v>18</v>
      </c>
      <c r="D14" s="243" t="s">
        <v>2</v>
      </c>
      <c r="E14" s="244" t="s">
        <v>3</v>
      </c>
      <c r="F14" s="263" t="s">
        <v>212</v>
      </c>
      <c r="G14" s="264">
        <v>0.28499999999999998</v>
      </c>
      <c r="H14" s="256">
        <f t="shared" si="0"/>
        <v>4.5599999999999996</v>
      </c>
      <c r="I14" s="263" t="s">
        <v>179</v>
      </c>
      <c r="J14" s="264">
        <v>0.05</v>
      </c>
      <c r="K14" s="265">
        <f t="shared" si="1"/>
        <v>0.4</v>
      </c>
      <c r="L14" s="263" t="s">
        <v>93</v>
      </c>
      <c r="M14" s="264">
        <v>0.2</v>
      </c>
      <c r="N14" s="256">
        <f>M14*$L$1</f>
        <v>0.8</v>
      </c>
      <c r="O14" s="263" t="s">
        <v>180</v>
      </c>
      <c r="P14" s="264">
        <v>0.61</v>
      </c>
      <c r="Q14" s="254">
        <f>P14*$O$1</f>
        <v>1.22</v>
      </c>
      <c r="R14" s="249"/>
      <c r="S14" s="248"/>
      <c r="T14" s="249"/>
      <c r="U14" s="263" t="s">
        <v>181</v>
      </c>
      <c r="V14" s="250">
        <v>3.13</v>
      </c>
      <c r="W14" s="251">
        <f t="shared" si="3"/>
        <v>10.11</v>
      </c>
      <c r="X14" s="252"/>
      <c r="Y14" s="253">
        <v>39</v>
      </c>
      <c r="Z14" s="253">
        <v>20</v>
      </c>
      <c r="AA14" s="254">
        <f t="shared" si="9"/>
        <v>20</v>
      </c>
      <c r="AB14" s="255">
        <f t="shared" si="4"/>
        <v>5</v>
      </c>
      <c r="AC14" s="256"/>
      <c r="AD14" s="253"/>
      <c r="AE14" s="253"/>
      <c r="AF14" s="253"/>
      <c r="AG14" s="256">
        <v>7.08</v>
      </c>
      <c r="AH14" s="256"/>
      <c r="AI14" s="257">
        <f t="shared" si="5"/>
        <v>1.0620000000000001</v>
      </c>
      <c r="AJ14" s="251">
        <f t="shared" si="6"/>
        <v>0.1593</v>
      </c>
      <c r="AK14" s="257"/>
      <c r="AL14" s="258"/>
      <c r="AM14" s="256">
        <v>40</v>
      </c>
      <c r="AN14" s="259"/>
      <c r="AO14" s="257">
        <f>(AL14+AM14+AN14)*0.05</f>
        <v>2</v>
      </c>
      <c r="AP14" s="251">
        <f t="shared" si="7"/>
        <v>7.1593</v>
      </c>
      <c r="AQ14" s="260"/>
      <c r="AR14" s="261">
        <f t="shared" si="8"/>
        <v>17.269300000000001</v>
      </c>
      <c r="AS14" s="242" t="s">
        <v>17</v>
      </c>
      <c r="AT14" s="151"/>
      <c r="AU14" s="29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</row>
    <row r="15" spans="1:89" s="152" customFormat="1" ht="21.75" customHeight="1" thickBot="1">
      <c r="A15" s="67">
        <v>10</v>
      </c>
      <c r="B15" s="19" t="s">
        <v>25</v>
      </c>
      <c r="C15" s="20" t="s">
        <v>26</v>
      </c>
      <c r="D15" s="20" t="s">
        <v>2</v>
      </c>
      <c r="E15" s="21" t="s">
        <v>10</v>
      </c>
      <c r="F15" s="50" t="s">
        <v>182</v>
      </c>
      <c r="G15" s="51">
        <v>0.34</v>
      </c>
      <c r="H15" s="143">
        <f t="shared" si="0"/>
        <v>5.44</v>
      </c>
      <c r="I15" s="50" t="s">
        <v>183</v>
      </c>
      <c r="J15" s="51">
        <v>0.42</v>
      </c>
      <c r="K15" s="142">
        <f t="shared" si="1"/>
        <v>3.36</v>
      </c>
      <c r="L15" s="30"/>
      <c r="M15" s="31"/>
      <c r="N15" s="141"/>
      <c r="O15" s="30"/>
      <c r="P15" s="103"/>
      <c r="Q15" s="140"/>
      <c r="R15" s="144"/>
      <c r="S15" s="140"/>
      <c r="T15" s="145"/>
      <c r="U15" s="50" t="s">
        <v>184</v>
      </c>
      <c r="V15" s="146">
        <v>0.05</v>
      </c>
      <c r="W15" s="85">
        <f t="shared" si="3"/>
        <v>8.8500000000000014</v>
      </c>
      <c r="X15" s="60"/>
      <c r="Y15" s="87">
        <v>66</v>
      </c>
      <c r="Z15" s="87">
        <v>30</v>
      </c>
      <c r="AA15" s="88">
        <f t="shared" si="9"/>
        <v>30</v>
      </c>
      <c r="AB15" s="92">
        <f t="shared" si="4"/>
        <v>7.5</v>
      </c>
      <c r="AC15" s="148"/>
      <c r="AD15" s="87"/>
      <c r="AE15" s="87"/>
      <c r="AF15" s="87"/>
      <c r="AG15" s="148"/>
      <c r="AH15" s="148"/>
      <c r="AI15" s="61">
        <f t="shared" si="5"/>
        <v>0</v>
      </c>
      <c r="AJ15" s="94">
        <f t="shared" si="6"/>
        <v>0</v>
      </c>
      <c r="AK15" s="61"/>
      <c r="AL15" s="149"/>
      <c r="AM15" s="148"/>
      <c r="AN15" s="150"/>
      <c r="AO15" s="93"/>
      <c r="AP15" s="84">
        <f t="shared" si="7"/>
        <v>7.5</v>
      </c>
      <c r="AQ15" s="62"/>
      <c r="AR15" s="95">
        <f t="shared" si="8"/>
        <v>16.350000000000001</v>
      </c>
      <c r="AS15" s="19" t="s">
        <v>25</v>
      </c>
      <c r="AT15" s="151"/>
      <c r="AU15" s="29"/>
    </row>
    <row r="16" spans="1:89" s="226" customFormat="1" ht="23.25" thickBot="1">
      <c r="A16" s="67">
        <v>36</v>
      </c>
      <c r="B16" s="24" t="s">
        <v>132</v>
      </c>
      <c r="C16" s="67"/>
      <c r="D16" s="67"/>
      <c r="E16" s="21" t="s">
        <v>47</v>
      </c>
      <c r="F16" s="86" t="s">
        <v>187</v>
      </c>
      <c r="G16" s="148">
        <v>0.45</v>
      </c>
      <c r="H16" s="143">
        <f t="shared" si="0"/>
        <v>7.2</v>
      </c>
      <c r="I16" s="30" t="s">
        <v>188</v>
      </c>
      <c r="J16" s="31">
        <v>0.64</v>
      </c>
      <c r="K16" s="158">
        <f t="shared" si="1"/>
        <v>5.12</v>
      </c>
      <c r="L16" s="30" t="s">
        <v>96</v>
      </c>
      <c r="M16" s="31">
        <v>0.14000000000000001</v>
      </c>
      <c r="N16" s="141">
        <f>M16*$L$1</f>
        <v>0.56000000000000005</v>
      </c>
      <c r="O16" s="30"/>
      <c r="P16" s="103"/>
      <c r="Q16" s="140"/>
      <c r="R16" s="144"/>
      <c r="S16" s="140"/>
      <c r="T16" s="145"/>
      <c r="U16" s="50" t="s">
        <v>135</v>
      </c>
      <c r="V16" s="146">
        <v>7.0000000000000007E-2</v>
      </c>
      <c r="W16" s="85">
        <f t="shared" si="3"/>
        <v>12.950000000000001</v>
      </c>
      <c r="X16" s="60"/>
      <c r="Y16" s="87">
        <v>2</v>
      </c>
      <c r="Z16" s="87">
        <v>5</v>
      </c>
      <c r="AA16" s="88">
        <v>5</v>
      </c>
      <c r="AB16" s="92">
        <f t="shared" si="4"/>
        <v>1.25</v>
      </c>
      <c r="AC16" s="148"/>
      <c r="AD16" s="87"/>
      <c r="AE16" s="87"/>
      <c r="AF16" s="87"/>
      <c r="AG16" s="148"/>
      <c r="AH16" s="148">
        <v>12.08</v>
      </c>
      <c r="AI16" s="61">
        <f t="shared" si="5"/>
        <v>1.2080000000000002</v>
      </c>
      <c r="AJ16" s="94">
        <f t="shared" si="6"/>
        <v>0.18120000000000003</v>
      </c>
      <c r="AK16" s="61"/>
      <c r="AL16" s="149"/>
      <c r="AM16" s="148"/>
      <c r="AN16" s="150"/>
      <c r="AO16" s="93"/>
      <c r="AP16" s="84">
        <f t="shared" si="7"/>
        <v>1.4312</v>
      </c>
      <c r="AQ16" s="62"/>
      <c r="AR16" s="95">
        <f t="shared" si="8"/>
        <v>14.381200000000002</v>
      </c>
      <c r="AS16" s="24" t="s">
        <v>132</v>
      </c>
      <c r="AT16" s="151"/>
      <c r="AU16" s="55"/>
      <c r="AV16" s="116"/>
      <c r="AW16" s="116"/>
      <c r="AX16" s="116"/>
      <c r="AY16" s="116"/>
      <c r="AZ16" s="116"/>
      <c r="BA16" s="116"/>
      <c r="BB16" s="116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</row>
    <row r="17" spans="1:55" s="152" customFormat="1" ht="45.75" thickBot="1">
      <c r="A17" s="148">
        <v>17</v>
      </c>
      <c r="B17" s="19" t="s">
        <v>33</v>
      </c>
      <c r="C17" s="20" t="s">
        <v>34</v>
      </c>
      <c r="D17" s="20" t="s">
        <v>2</v>
      </c>
      <c r="E17" s="21" t="s">
        <v>29</v>
      </c>
      <c r="F17" s="30" t="s">
        <v>193</v>
      </c>
      <c r="G17" s="31">
        <v>0.67</v>
      </c>
      <c r="H17" s="141">
        <f t="shared" si="0"/>
        <v>10.72</v>
      </c>
      <c r="I17" s="30"/>
      <c r="J17" s="31"/>
      <c r="K17" s="158"/>
      <c r="L17" s="30" t="s">
        <v>97</v>
      </c>
      <c r="M17" s="31">
        <v>0.25</v>
      </c>
      <c r="N17" s="141">
        <f>M17*$L$1</f>
        <v>1</v>
      </c>
      <c r="O17" s="30" t="s">
        <v>94</v>
      </c>
      <c r="P17" s="103">
        <v>0.33</v>
      </c>
      <c r="Q17" s="140">
        <f>P17*$O$1</f>
        <v>0.66</v>
      </c>
      <c r="R17" s="144"/>
      <c r="S17" s="140"/>
      <c r="T17" s="163"/>
      <c r="U17" s="30" t="s">
        <v>194</v>
      </c>
      <c r="V17" s="146">
        <v>0.08</v>
      </c>
      <c r="W17" s="85">
        <f t="shared" si="3"/>
        <v>12.46</v>
      </c>
      <c r="X17" s="60"/>
      <c r="Y17" s="87">
        <v>8</v>
      </c>
      <c r="Z17" s="87">
        <v>5</v>
      </c>
      <c r="AA17" s="88">
        <v>5</v>
      </c>
      <c r="AB17" s="92">
        <f t="shared" si="4"/>
        <v>1.25</v>
      </c>
      <c r="AC17" s="148"/>
      <c r="AD17" s="87"/>
      <c r="AE17" s="87"/>
      <c r="AF17" s="87"/>
      <c r="AG17" s="148"/>
      <c r="AH17" s="148">
        <v>8</v>
      </c>
      <c r="AI17" s="61">
        <f t="shared" si="5"/>
        <v>0.8</v>
      </c>
      <c r="AJ17" s="94">
        <f t="shared" si="6"/>
        <v>0.12</v>
      </c>
      <c r="AK17" s="61"/>
      <c r="AL17" s="149"/>
      <c r="AM17" s="148"/>
      <c r="AN17" s="150"/>
      <c r="AO17" s="93"/>
      <c r="AP17" s="84">
        <f t="shared" si="7"/>
        <v>1.37</v>
      </c>
      <c r="AQ17" s="62"/>
      <c r="AR17" s="95">
        <f t="shared" si="8"/>
        <v>13.830000000000002</v>
      </c>
      <c r="AS17" s="19" t="s">
        <v>33</v>
      </c>
      <c r="AT17" s="151"/>
      <c r="AU17" s="29"/>
      <c r="AV17" s="116"/>
      <c r="AW17" s="116"/>
      <c r="AX17" s="116"/>
      <c r="AY17" s="116"/>
      <c r="AZ17" s="116"/>
      <c r="BA17" s="116"/>
      <c r="BB17" s="116"/>
    </row>
    <row r="18" spans="1:55" s="152" customFormat="1" ht="81" customHeight="1" thickBot="1">
      <c r="A18" s="67">
        <v>40</v>
      </c>
      <c r="B18" s="19" t="s">
        <v>69</v>
      </c>
      <c r="C18" s="20" t="s">
        <v>70</v>
      </c>
      <c r="D18" s="20" t="s">
        <v>115</v>
      </c>
      <c r="E18" s="21" t="s">
        <v>47</v>
      </c>
      <c r="F18" s="30"/>
      <c r="G18" s="31"/>
      <c r="H18" s="141"/>
      <c r="I18" s="50" t="s">
        <v>159</v>
      </c>
      <c r="J18" s="51">
        <v>0.76</v>
      </c>
      <c r="K18" s="142">
        <f>J18*$I$1</f>
        <v>6.08</v>
      </c>
      <c r="L18" s="50" t="s">
        <v>93</v>
      </c>
      <c r="M18" s="51">
        <v>0.2</v>
      </c>
      <c r="N18" s="143">
        <f>M18*$L$1</f>
        <v>0.8</v>
      </c>
      <c r="O18" s="50" t="s">
        <v>160</v>
      </c>
      <c r="P18" s="104">
        <v>0.84</v>
      </c>
      <c r="Q18" s="88">
        <f>P18*$O$1</f>
        <v>1.68</v>
      </c>
      <c r="R18" s="153"/>
      <c r="S18" s="88"/>
      <c r="T18" s="154"/>
      <c r="U18" s="50" t="s">
        <v>161</v>
      </c>
      <c r="V18" s="146">
        <v>0.14000000000000001</v>
      </c>
      <c r="W18" s="85">
        <f t="shared" si="3"/>
        <v>8.7000000000000011</v>
      </c>
      <c r="X18" s="60"/>
      <c r="Y18" s="87">
        <v>32</v>
      </c>
      <c r="Z18" s="87">
        <v>20</v>
      </c>
      <c r="AA18" s="88">
        <f t="shared" ref="AA18:AA37" si="10">Z18</f>
        <v>20</v>
      </c>
      <c r="AB18" s="92">
        <f t="shared" si="4"/>
        <v>5</v>
      </c>
      <c r="AC18" s="148"/>
      <c r="AD18" s="87"/>
      <c r="AE18" s="87"/>
      <c r="AF18" s="87"/>
      <c r="AG18" s="148"/>
      <c r="AH18" s="148">
        <v>4.08</v>
      </c>
      <c r="AI18" s="61">
        <f t="shared" si="5"/>
        <v>0.40800000000000003</v>
      </c>
      <c r="AJ18" s="94">
        <f t="shared" si="6"/>
        <v>6.1200000000000004E-2</v>
      </c>
      <c r="AK18" s="61"/>
      <c r="AL18" s="149"/>
      <c r="AM18" s="148"/>
      <c r="AN18" s="150"/>
      <c r="AO18" s="93"/>
      <c r="AP18" s="84">
        <f t="shared" si="7"/>
        <v>5.0612000000000004</v>
      </c>
      <c r="AQ18" s="62"/>
      <c r="AR18" s="95">
        <f t="shared" si="8"/>
        <v>13.761200000000002</v>
      </c>
      <c r="AS18" s="19" t="s">
        <v>69</v>
      </c>
      <c r="AT18" s="151"/>
      <c r="AU18" s="55"/>
      <c r="AV18" s="116"/>
      <c r="AW18" s="116"/>
      <c r="AX18" s="116"/>
      <c r="AY18" s="116"/>
      <c r="AZ18" s="116"/>
      <c r="BA18" s="116"/>
      <c r="BB18" s="116"/>
    </row>
    <row r="19" spans="1:55" s="152" customFormat="1" ht="21" customHeight="1" thickBot="1">
      <c r="A19" s="67">
        <v>34</v>
      </c>
      <c r="B19" s="24" t="s">
        <v>77</v>
      </c>
      <c r="C19" s="67" t="s">
        <v>85</v>
      </c>
      <c r="D19" s="67" t="s">
        <v>115</v>
      </c>
      <c r="E19" s="21" t="s">
        <v>47</v>
      </c>
      <c r="F19" s="50" t="s">
        <v>93</v>
      </c>
      <c r="G19" s="51">
        <v>0.2</v>
      </c>
      <c r="H19" s="143">
        <f>G19*$F$1</f>
        <v>3.2</v>
      </c>
      <c r="I19" s="30" t="s">
        <v>97</v>
      </c>
      <c r="J19" s="31">
        <v>0.25</v>
      </c>
      <c r="K19" s="158">
        <f>J19*$I$1</f>
        <v>2</v>
      </c>
      <c r="L19" s="30"/>
      <c r="M19" s="31"/>
      <c r="N19" s="141"/>
      <c r="O19" s="30"/>
      <c r="P19" s="103"/>
      <c r="Q19" s="140"/>
      <c r="R19" s="144"/>
      <c r="S19" s="140"/>
      <c r="T19" s="145"/>
      <c r="U19" s="30"/>
      <c r="V19" s="146"/>
      <c r="W19" s="85">
        <f t="shared" si="3"/>
        <v>5.2</v>
      </c>
      <c r="X19" s="60"/>
      <c r="Y19" s="87">
        <v>73</v>
      </c>
      <c r="Z19" s="87">
        <v>30</v>
      </c>
      <c r="AA19" s="88">
        <f t="shared" si="10"/>
        <v>30</v>
      </c>
      <c r="AB19" s="92">
        <f t="shared" si="4"/>
        <v>7.5</v>
      </c>
      <c r="AC19" s="148"/>
      <c r="AD19" s="87"/>
      <c r="AE19" s="87"/>
      <c r="AF19" s="87"/>
      <c r="AG19" s="148"/>
      <c r="AH19" s="148">
        <v>4</v>
      </c>
      <c r="AI19" s="61">
        <f t="shared" si="5"/>
        <v>0.4</v>
      </c>
      <c r="AJ19" s="94">
        <f t="shared" si="6"/>
        <v>0.06</v>
      </c>
      <c r="AK19" s="61"/>
      <c r="AL19" s="149"/>
      <c r="AM19" s="148"/>
      <c r="AN19" s="150"/>
      <c r="AO19" s="93"/>
      <c r="AP19" s="84">
        <f t="shared" si="7"/>
        <v>7.56</v>
      </c>
      <c r="AQ19" s="62"/>
      <c r="AR19" s="95">
        <f t="shared" si="8"/>
        <v>12.76</v>
      </c>
      <c r="AS19" s="24" t="s">
        <v>77</v>
      </c>
      <c r="AT19" s="151"/>
      <c r="AU19" s="29"/>
    </row>
    <row r="20" spans="1:55" s="152" customFormat="1" ht="25.5" customHeight="1" thickBot="1">
      <c r="A20" s="67">
        <v>23</v>
      </c>
      <c r="B20" s="19" t="s">
        <v>39</v>
      </c>
      <c r="C20" s="20" t="s">
        <v>40</v>
      </c>
      <c r="D20" s="20" t="s">
        <v>2</v>
      </c>
      <c r="E20" s="21" t="s">
        <v>29</v>
      </c>
      <c r="F20" s="30" t="s">
        <v>200</v>
      </c>
      <c r="G20" s="31">
        <v>0.08</v>
      </c>
      <c r="H20" s="143">
        <f>G20*$F$1</f>
        <v>1.28</v>
      </c>
      <c r="I20" s="50" t="s">
        <v>201</v>
      </c>
      <c r="J20" s="51">
        <v>0.45</v>
      </c>
      <c r="K20" s="142">
        <f>J20*$I$1</f>
        <v>3.6</v>
      </c>
      <c r="L20" s="50" t="s">
        <v>93</v>
      </c>
      <c r="M20" s="51">
        <v>0.2</v>
      </c>
      <c r="N20" s="143">
        <f>M20*$L$1</f>
        <v>0.8</v>
      </c>
      <c r="O20" s="50" t="s">
        <v>158</v>
      </c>
      <c r="P20" s="104">
        <v>0.96</v>
      </c>
      <c r="Q20" s="88">
        <f>P20*$O$1</f>
        <v>1.92</v>
      </c>
      <c r="R20" s="153"/>
      <c r="S20" s="88"/>
      <c r="T20" s="154"/>
      <c r="U20" s="50" t="s">
        <v>157</v>
      </c>
      <c r="V20" s="155">
        <v>0.11</v>
      </c>
      <c r="W20" s="85">
        <f t="shared" si="3"/>
        <v>7.71</v>
      </c>
      <c r="X20" s="60"/>
      <c r="Y20" s="87">
        <v>27</v>
      </c>
      <c r="Z20" s="87">
        <v>15</v>
      </c>
      <c r="AA20" s="88">
        <f t="shared" si="10"/>
        <v>15</v>
      </c>
      <c r="AB20" s="92">
        <f t="shared" si="4"/>
        <v>3.75</v>
      </c>
      <c r="AC20" s="148"/>
      <c r="AD20" s="87"/>
      <c r="AE20" s="87"/>
      <c r="AF20" s="87">
        <v>2</v>
      </c>
      <c r="AG20" s="148"/>
      <c r="AH20" s="148">
        <v>6.08</v>
      </c>
      <c r="AI20" s="61">
        <f t="shared" si="5"/>
        <v>1.008</v>
      </c>
      <c r="AJ20" s="94">
        <f t="shared" si="6"/>
        <v>0.1512</v>
      </c>
      <c r="AK20" s="61"/>
      <c r="AL20" s="149"/>
      <c r="AM20" s="148"/>
      <c r="AN20" s="150"/>
      <c r="AO20" s="93"/>
      <c r="AP20" s="84">
        <f t="shared" si="7"/>
        <v>3.9012000000000002</v>
      </c>
      <c r="AQ20" s="62"/>
      <c r="AR20" s="95">
        <f t="shared" si="8"/>
        <v>11.6112</v>
      </c>
      <c r="AS20" s="19" t="s">
        <v>39</v>
      </c>
      <c r="AT20" s="151"/>
      <c r="AU20" s="29"/>
    </row>
    <row r="21" spans="1:55" s="152" customFormat="1" ht="29.25" customHeight="1" thickBot="1">
      <c r="A21" s="67">
        <v>7</v>
      </c>
      <c r="B21" s="19" t="s">
        <v>13</v>
      </c>
      <c r="C21" s="20" t="s">
        <v>14</v>
      </c>
      <c r="D21" s="20" t="s">
        <v>2</v>
      </c>
      <c r="E21" s="21" t="s">
        <v>10</v>
      </c>
      <c r="F21" s="50" t="s">
        <v>93</v>
      </c>
      <c r="G21" s="51">
        <v>0.2</v>
      </c>
      <c r="H21" s="143">
        <f>G21*$F$1</f>
        <v>3.2</v>
      </c>
      <c r="I21" s="30"/>
      <c r="J21" s="31"/>
      <c r="K21" s="158">
        <f>J21*$I$1</f>
        <v>0</v>
      </c>
      <c r="L21" s="30"/>
      <c r="M21" s="31"/>
      <c r="N21" s="141"/>
      <c r="O21" s="30" t="s">
        <v>96</v>
      </c>
      <c r="P21" s="103">
        <v>0.14000000000000001</v>
      </c>
      <c r="Q21" s="140">
        <f>P21*$O$1</f>
        <v>0.28000000000000003</v>
      </c>
      <c r="R21" s="144"/>
      <c r="S21" s="140"/>
      <c r="T21" s="145"/>
      <c r="U21" s="30"/>
      <c r="V21" s="146"/>
      <c r="W21" s="85">
        <f t="shared" si="3"/>
        <v>3.4800000000000004</v>
      </c>
      <c r="X21" s="60"/>
      <c r="Y21" s="87">
        <v>477</v>
      </c>
      <c r="Z21" s="87">
        <v>30</v>
      </c>
      <c r="AA21" s="88">
        <f t="shared" si="10"/>
        <v>30</v>
      </c>
      <c r="AB21" s="92">
        <f t="shared" si="4"/>
        <v>7.5</v>
      </c>
      <c r="AC21" s="148"/>
      <c r="AD21" s="87"/>
      <c r="AE21" s="87">
        <v>2</v>
      </c>
      <c r="AF21" s="87"/>
      <c r="AG21" s="148"/>
      <c r="AH21" s="148">
        <v>3</v>
      </c>
      <c r="AI21" s="61">
        <f t="shared" si="5"/>
        <v>0.70000000000000007</v>
      </c>
      <c r="AJ21" s="94">
        <f t="shared" si="6"/>
        <v>0.10500000000000001</v>
      </c>
      <c r="AK21" s="61"/>
      <c r="AL21" s="149"/>
      <c r="AM21" s="148"/>
      <c r="AN21" s="150"/>
      <c r="AO21" s="93"/>
      <c r="AP21" s="84">
        <f t="shared" si="7"/>
        <v>7.6050000000000004</v>
      </c>
      <c r="AQ21" s="62"/>
      <c r="AR21" s="95">
        <f t="shared" si="8"/>
        <v>11.085000000000001</v>
      </c>
      <c r="AS21" s="19" t="s">
        <v>13</v>
      </c>
      <c r="AT21" s="151"/>
      <c r="AU21" s="29"/>
    </row>
    <row r="22" spans="1:55" s="152" customFormat="1" ht="23.25" thickBot="1">
      <c r="A22" s="67">
        <v>15</v>
      </c>
      <c r="B22" s="19" t="s">
        <v>27</v>
      </c>
      <c r="C22" s="20" t="s">
        <v>28</v>
      </c>
      <c r="D22" s="20" t="s">
        <v>2</v>
      </c>
      <c r="E22" s="21" t="s">
        <v>29</v>
      </c>
      <c r="F22" s="30" t="s">
        <v>209</v>
      </c>
      <c r="G22" s="31">
        <v>0.42</v>
      </c>
      <c r="H22" s="141">
        <f>G22*$F$1</f>
        <v>6.72</v>
      </c>
      <c r="I22" s="30"/>
      <c r="J22" s="31"/>
      <c r="K22" s="158"/>
      <c r="L22" s="30" t="s">
        <v>97</v>
      </c>
      <c r="M22" s="31">
        <v>0.25</v>
      </c>
      <c r="N22" s="141">
        <f>M22*$L$1</f>
        <v>1</v>
      </c>
      <c r="O22" s="30" t="s">
        <v>94</v>
      </c>
      <c r="P22" s="103">
        <v>0.33</v>
      </c>
      <c r="Q22" s="88">
        <f>P22*$O$1</f>
        <v>0.66</v>
      </c>
      <c r="R22" s="144"/>
      <c r="S22" s="140"/>
      <c r="T22" s="163"/>
      <c r="U22" s="30" t="s">
        <v>191</v>
      </c>
      <c r="V22" s="146">
        <v>7.0000000000000007E-2</v>
      </c>
      <c r="W22" s="85">
        <f t="shared" si="3"/>
        <v>8.4499999999999993</v>
      </c>
      <c r="X22" s="60"/>
      <c r="Y22" s="87">
        <v>6</v>
      </c>
      <c r="Z22" s="87">
        <v>5</v>
      </c>
      <c r="AA22" s="88">
        <f t="shared" si="10"/>
        <v>5</v>
      </c>
      <c r="AB22" s="92">
        <f t="shared" si="4"/>
        <v>1.25</v>
      </c>
      <c r="AC22" s="148"/>
      <c r="AD22" s="87"/>
      <c r="AE22" s="87"/>
      <c r="AF22" s="87"/>
      <c r="AG22" s="148"/>
      <c r="AH22" s="148">
        <v>8</v>
      </c>
      <c r="AI22" s="61">
        <f t="shared" si="5"/>
        <v>0.8</v>
      </c>
      <c r="AJ22" s="94">
        <f t="shared" si="6"/>
        <v>0.12</v>
      </c>
      <c r="AK22" s="61"/>
      <c r="AL22" s="149"/>
      <c r="AM22" s="148"/>
      <c r="AN22" s="150"/>
      <c r="AO22" s="93"/>
      <c r="AP22" s="84">
        <f t="shared" si="7"/>
        <v>1.37</v>
      </c>
      <c r="AQ22" s="62"/>
      <c r="AR22" s="95">
        <f t="shared" si="8"/>
        <v>9.82</v>
      </c>
      <c r="AS22" s="19" t="s">
        <v>27</v>
      </c>
      <c r="AT22" s="151"/>
      <c r="AU22" s="29"/>
    </row>
    <row r="23" spans="1:55" s="226" customFormat="1" ht="73.5" customHeight="1">
      <c r="A23" s="241">
        <v>5</v>
      </c>
      <c r="B23" s="242" t="s">
        <v>11</v>
      </c>
      <c r="C23" s="243" t="s">
        <v>12</v>
      </c>
      <c r="D23" s="243" t="s">
        <v>2</v>
      </c>
      <c r="E23" s="244" t="s">
        <v>10</v>
      </c>
      <c r="F23" s="245"/>
      <c r="G23" s="246"/>
      <c r="H23" s="241"/>
      <c r="I23" s="245"/>
      <c r="J23" s="246"/>
      <c r="K23" s="247"/>
      <c r="L23" s="245"/>
      <c r="M23" s="246"/>
      <c r="N23" s="241"/>
      <c r="O23" s="245"/>
      <c r="P23" s="246"/>
      <c r="Q23" s="248"/>
      <c r="R23" s="249"/>
      <c r="S23" s="248"/>
      <c r="T23" s="248"/>
      <c r="U23" s="245" t="s">
        <v>214</v>
      </c>
      <c r="V23" s="250">
        <v>1.2</v>
      </c>
      <c r="W23" s="251">
        <f>H23+K23+Q23+N23+T23+V23</f>
        <v>1.2</v>
      </c>
      <c r="X23" s="252"/>
      <c r="Y23" s="253">
        <v>76</v>
      </c>
      <c r="Z23" s="253">
        <v>30</v>
      </c>
      <c r="AA23" s="254">
        <f>Z23</f>
        <v>30</v>
      </c>
      <c r="AB23" s="255">
        <f>AA23*0.25</f>
        <v>7.5</v>
      </c>
      <c r="AC23" s="256"/>
      <c r="AD23" s="253"/>
      <c r="AE23" s="253"/>
      <c r="AF23" s="253">
        <v>2</v>
      </c>
      <c r="AG23" s="256"/>
      <c r="AH23" s="256">
        <v>4</v>
      </c>
      <c r="AI23" s="257">
        <f>AC23*0.5+AD23*0.35+AE23*0.2+AF23*0.2+AG23*0.15+AH23*0.1</f>
        <v>0.8</v>
      </c>
      <c r="AJ23" s="251">
        <f>AI23*0.15</f>
        <v>0.12</v>
      </c>
      <c r="AK23" s="257"/>
      <c r="AL23" s="258"/>
      <c r="AM23" s="256"/>
      <c r="AN23" s="259"/>
      <c r="AO23" s="257"/>
      <c r="AP23" s="251">
        <f>AB23+AJ23+AO23</f>
        <v>7.62</v>
      </c>
      <c r="AQ23" s="260"/>
      <c r="AR23" s="261">
        <f t="shared" si="8"/>
        <v>8.82</v>
      </c>
      <c r="AS23" s="242" t="s">
        <v>11</v>
      </c>
      <c r="AT23" s="151"/>
      <c r="AU23" s="29"/>
      <c r="AV23" s="152"/>
      <c r="AW23" s="152"/>
      <c r="AX23" s="152"/>
      <c r="AY23" s="152"/>
      <c r="AZ23" s="152"/>
      <c r="BA23" s="152"/>
      <c r="BB23" s="152"/>
      <c r="BC23" s="152"/>
    </row>
    <row r="24" spans="1:55" s="152" customFormat="1" ht="45.75" thickBot="1">
      <c r="A24" s="148">
        <v>38</v>
      </c>
      <c r="B24" s="19" t="s">
        <v>61</v>
      </c>
      <c r="C24" s="20" t="s">
        <v>62</v>
      </c>
      <c r="D24" s="20" t="s">
        <v>115</v>
      </c>
      <c r="E24" s="21" t="s">
        <v>47</v>
      </c>
      <c r="F24" s="30"/>
      <c r="G24" s="31"/>
      <c r="H24" s="141"/>
      <c r="I24" s="50" t="s">
        <v>137</v>
      </c>
      <c r="J24" s="51">
        <v>0.32500000000000001</v>
      </c>
      <c r="K24" s="142">
        <f>J24*$I$1</f>
        <v>2.6</v>
      </c>
      <c r="L24" s="30" t="s">
        <v>95</v>
      </c>
      <c r="M24" s="31">
        <v>0.13</v>
      </c>
      <c r="N24" s="141">
        <f>M24*$L$1</f>
        <v>0.52</v>
      </c>
      <c r="O24" s="30"/>
      <c r="P24" s="103"/>
      <c r="Q24" s="140"/>
      <c r="R24" s="144"/>
      <c r="S24" s="140"/>
      <c r="T24" s="145"/>
      <c r="U24" s="50" t="s">
        <v>155</v>
      </c>
      <c r="V24" s="146">
        <v>0.2</v>
      </c>
      <c r="W24" s="85">
        <f>H24+K24+Q24+N24+T24+V24</f>
        <v>3.3200000000000003</v>
      </c>
      <c r="X24" s="60"/>
      <c r="Y24" s="87">
        <v>2</v>
      </c>
      <c r="Z24" s="87">
        <v>5</v>
      </c>
      <c r="AA24" s="88">
        <f>Z24</f>
        <v>5</v>
      </c>
      <c r="AB24" s="92">
        <f>AA24*0.25</f>
        <v>1.25</v>
      </c>
      <c r="AC24" s="148"/>
      <c r="AD24" s="87"/>
      <c r="AE24" s="87"/>
      <c r="AF24" s="87">
        <v>2</v>
      </c>
      <c r="AG24" s="148"/>
      <c r="AH24" s="148">
        <v>2</v>
      </c>
      <c r="AI24" s="61">
        <f>AC24*0.5+AD24*0.35+AE24*0.2+AF24*0.2+AG24*0.15+AH24*0.1</f>
        <v>0.60000000000000009</v>
      </c>
      <c r="AJ24" s="94">
        <f>AI24*0.15</f>
        <v>9.0000000000000011E-2</v>
      </c>
      <c r="AK24" s="61"/>
      <c r="AL24" s="149"/>
      <c r="AM24" s="148">
        <v>80</v>
      </c>
      <c r="AN24" s="61"/>
      <c r="AO24" s="93">
        <f>(AL24+AM24+AN24)*0.05</f>
        <v>4</v>
      </c>
      <c r="AP24" s="84">
        <f>AB24+AJ24+AO24</f>
        <v>5.34</v>
      </c>
      <c r="AQ24" s="62"/>
      <c r="AR24" s="95">
        <f t="shared" si="8"/>
        <v>8.66</v>
      </c>
      <c r="AS24" s="19" t="s">
        <v>61</v>
      </c>
      <c r="AT24" s="151"/>
      <c r="AU24" s="29"/>
    </row>
    <row r="25" spans="1:55" s="152" customFormat="1" ht="26.25" customHeight="1" thickBot="1">
      <c r="A25" s="67">
        <v>22</v>
      </c>
      <c r="B25" s="19" t="s">
        <v>37</v>
      </c>
      <c r="C25" s="20" t="s">
        <v>38</v>
      </c>
      <c r="D25" s="20" t="s">
        <v>2</v>
      </c>
      <c r="E25" s="21" t="s">
        <v>29</v>
      </c>
      <c r="F25" s="30"/>
      <c r="G25" s="228"/>
      <c r="H25" s="141"/>
      <c r="I25" s="30"/>
      <c r="J25" s="31"/>
      <c r="K25" s="158"/>
      <c r="L25" s="50" t="s">
        <v>92</v>
      </c>
      <c r="M25" s="51">
        <v>0.17</v>
      </c>
      <c r="N25" s="141">
        <f>M25*$L$1</f>
        <v>0.68</v>
      </c>
      <c r="O25" s="30"/>
      <c r="P25" s="103"/>
      <c r="Q25" s="140"/>
      <c r="R25" s="144"/>
      <c r="S25" s="140"/>
      <c r="T25" s="145"/>
      <c r="U25" s="30"/>
      <c r="V25" s="146"/>
      <c r="W25" s="85">
        <f>H25+K25+Q25+N25+T25+V25</f>
        <v>0.68</v>
      </c>
      <c r="X25" s="60"/>
      <c r="Y25" s="87">
        <v>1</v>
      </c>
      <c r="Z25" s="87">
        <v>5</v>
      </c>
      <c r="AA25" s="88">
        <f>Z25</f>
        <v>5</v>
      </c>
      <c r="AB25" s="92">
        <f>AA25*0.25</f>
        <v>1.25</v>
      </c>
      <c r="AC25" s="148"/>
      <c r="AD25" s="87"/>
      <c r="AE25" s="87"/>
      <c r="AF25" s="87"/>
      <c r="AG25" s="148"/>
      <c r="AH25" s="148"/>
      <c r="AI25" s="61">
        <f>AC25*0.5+AD25*0.35+AE25*0.2+AF25*0.2+AG25*0.15+AH25*0.1</f>
        <v>0</v>
      </c>
      <c r="AJ25" s="94">
        <f>AI25*0.15</f>
        <v>0</v>
      </c>
      <c r="AK25" s="61"/>
      <c r="AL25" s="149"/>
      <c r="AM25" s="148">
        <v>120</v>
      </c>
      <c r="AN25" s="150"/>
      <c r="AO25" s="93">
        <f>(AL25+AM25+AN25)*0.05</f>
        <v>6</v>
      </c>
      <c r="AP25" s="84">
        <f>AB25+AJ25+AO25</f>
        <v>7.25</v>
      </c>
      <c r="AQ25" s="62"/>
      <c r="AR25" s="95">
        <f t="shared" si="8"/>
        <v>7.93</v>
      </c>
      <c r="AS25" s="19" t="s">
        <v>37</v>
      </c>
      <c r="AT25" s="151"/>
      <c r="AU25" s="29"/>
    </row>
    <row r="26" spans="1:55" s="152" customFormat="1" ht="24" customHeight="1" thickBot="1">
      <c r="A26" s="67">
        <v>33</v>
      </c>
      <c r="B26" s="19" t="s">
        <v>73</v>
      </c>
      <c r="C26" s="20" t="s">
        <v>60</v>
      </c>
      <c r="D26" s="20" t="s">
        <v>115</v>
      </c>
      <c r="E26" s="21" t="s">
        <v>47</v>
      </c>
      <c r="F26" s="50" t="s">
        <v>96</v>
      </c>
      <c r="G26" s="51">
        <v>0.14000000000000001</v>
      </c>
      <c r="H26" s="143">
        <f>G26*$F$1</f>
        <v>2.2400000000000002</v>
      </c>
      <c r="I26" s="45"/>
      <c r="J26" s="46"/>
      <c r="K26" s="164"/>
      <c r="L26" s="30" t="s">
        <v>96</v>
      </c>
      <c r="M26" s="31">
        <v>0.14000000000000001</v>
      </c>
      <c r="N26" s="141">
        <f>M26*$L$1</f>
        <v>0.56000000000000005</v>
      </c>
      <c r="O26" s="30"/>
      <c r="P26" s="103"/>
      <c r="Q26" s="140"/>
      <c r="R26" s="144"/>
      <c r="S26" s="140"/>
      <c r="T26" s="145"/>
      <c r="U26" s="30"/>
      <c r="V26" s="146"/>
      <c r="W26" s="85">
        <f t="shared" si="3"/>
        <v>2.8000000000000003</v>
      </c>
      <c r="X26" s="60"/>
      <c r="Y26" s="87">
        <v>32</v>
      </c>
      <c r="Z26" s="87">
        <v>20</v>
      </c>
      <c r="AA26" s="88">
        <f t="shared" si="10"/>
        <v>20</v>
      </c>
      <c r="AB26" s="92">
        <f t="shared" si="4"/>
        <v>5</v>
      </c>
      <c r="AC26" s="148"/>
      <c r="AD26" s="87"/>
      <c r="AE26" s="87"/>
      <c r="AF26" s="87"/>
      <c r="AG26" s="148"/>
      <c r="AH26" s="148">
        <v>7</v>
      </c>
      <c r="AI26" s="61">
        <f t="shared" si="5"/>
        <v>0.70000000000000007</v>
      </c>
      <c r="AJ26" s="94">
        <f t="shared" si="6"/>
        <v>0.10500000000000001</v>
      </c>
      <c r="AK26" s="61"/>
      <c r="AL26" s="149"/>
      <c r="AM26" s="148"/>
      <c r="AN26" s="150"/>
      <c r="AO26" s="93"/>
      <c r="AP26" s="84">
        <f t="shared" si="7"/>
        <v>5.1050000000000004</v>
      </c>
      <c r="AQ26" s="62"/>
      <c r="AR26" s="95">
        <f t="shared" si="8"/>
        <v>7.9050000000000011</v>
      </c>
      <c r="AS26" s="19" t="s">
        <v>73</v>
      </c>
      <c r="AT26" s="151"/>
      <c r="AU26" s="29"/>
    </row>
    <row r="27" spans="1:55" s="152" customFormat="1" ht="22.5" customHeight="1" thickBot="1">
      <c r="A27" s="67">
        <v>12</v>
      </c>
      <c r="B27" s="19" t="s">
        <v>23</v>
      </c>
      <c r="C27" s="20" t="s">
        <v>24</v>
      </c>
      <c r="D27" s="20" t="s">
        <v>2</v>
      </c>
      <c r="E27" s="21" t="s">
        <v>10</v>
      </c>
      <c r="F27" s="30"/>
      <c r="G27" s="31"/>
      <c r="H27" s="141"/>
      <c r="I27" s="30"/>
      <c r="J27" s="31"/>
      <c r="K27" s="158"/>
      <c r="L27" s="30"/>
      <c r="M27" s="31"/>
      <c r="N27" s="141"/>
      <c r="O27" s="50" t="s">
        <v>97</v>
      </c>
      <c r="P27" s="104">
        <v>0.25</v>
      </c>
      <c r="Q27" s="88">
        <f>P27*$O$1</f>
        <v>0.5</v>
      </c>
      <c r="R27" s="144"/>
      <c r="S27" s="140"/>
      <c r="T27" s="145"/>
      <c r="U27" s="30"/>
      <c r="V27" s="146"/>
      <c r="W27" s="85">
        <f t="shared" si="3"/>
        <v>0.5</v>
      </c>
      <c r="X27" s="60"/>
      <c r="Y27" s="87">
        <v>6</v>
      </c>
      <c r="Z27" s="87">
        <v>5</v>
      </c>
      <c r="AA27" s="88">
        <f t="shared" si="10"/>
        <v>5</v>
      </c>
      <c r="AB27" s="92">
        <f t="shared" si="4"/>
        <v>1.25</v>
      </c>
      <c r="AC27" s="148"/>
      <c r="AD27" s="87"/>
      <c r="AE27" s="87"/>
      <c r="AF27" s="87"/>
      <c r="AG27" s="148"/>
      <c r="AH27" s="148">
        <v>1</v>
      </c>
      <c r="AI27" s="61">
        <f t="shared" si="5"/>
        <v>0.1</v>
      </c>
      <c r="AJ27" s="94">
        <f t="shared" si="6"/>
        <v>1.4999999999999999E-2</v>
      </c>
      <c r="AK27" s="61"/>
      <c r="AL27" s="149"/>
      <c r="AM27" s="148">
        <v>120</v>
      </c>
      <c r="AN27" s="150"/>
      <c r="AO27" s="93">
        <f>(AL27+AM27+AN27)*0.05</f>
        <v>6</v>
      </c>
      <c r="AP27" s="84">
        <f t="shared" si="7"/>
        <v>7.2649999999999997</v>
      </c>
      <c r="AQ27" s="62"/>
      <c r="AR27" s="95">
        <f t="shared" si="8"/>
        <v>7.7649999999999997</v>
      </c>
      <c r="AS27" s="19" t="s">
        <v>23</v>
      </c>
      <c r="AT27" s="151"/>
      <c r="AU27" s="29"/>
    </row>
    <row r="28" spans="1:55" s="152" customFormat="1" ht="23.25" thickBot="1">
      <c r="A28" s="67">
        <v>37</v>
      </c>
      <c r="B28" s="19" t="s">
        <v>54</v>
      </c>
      <c r="C28" s="20" t="s">
        <v>55</v>
      </c>
      <c r="D28" s="20" t="s">
        <v>115</v>
      </c>
      <c r="E28" s="68" t="s">
        <v>29</v>
      </c>
      <c r="F28" s="50" t="s">
        <v>197</v>
      </c>
      <c r="G28" s="51">
        <v>0.23</v>
      </c>
      <c r="H28" s="143">
        <f>G28*$F$1</f>
        <v>3.68</v>
      </c>
      <c r="I28" s="30"/>
      <c r="J28" s="31"/>
      <c r="K28" s="158"/>
      <c r="L28" s="30"/>
      <c r="M28" s="31"/>
      <c r="N28" s="141"/>
      <c r="O28" s="50" t="s">
        <v>153</v>
      </c>
      <c r="P28" s="104">
        <v>0.11</v>
      </c>
      <c r="Q28" s="88">
        <f>P28*$O$1</f>
        <v>0.22</v>
      </c>
      <c r="R28" s="144"/>
      <c r="S28" s="140"/>
      <c r="T28" s="145"/>
      <c r="U28" s="30" t="s">
        <v>154</v>
      </c>
      <c r="V28" s="155">
        <v>0.03</v>
      </c>
      <c r="W28" s="85">
        <f t="shared" si="3"/>
        <v>3.93</v>
      </c>
      <c r="X28" s="60"/>
      <c r="Y28" s="87">
        <v>7</v>
      </c>
      <c r="Z28" s="87">
        <v>5</v>
      </c>
      <c r="AA28" s="88">
        <f t="shared" si="10"/>
        <v>5</v>
      </c>
      <c r="AB28" s="92">
        <f t="shared" si="4"/>
        <v>1.25</v>
      </c>
      <c r="AC28" s="148"/>
      <c r="AD28" s="87"/>
      <c r="AE28" s="87"/>
      <c r="AF28" s="87"/>
      <c r="AG28" s="148">
        <v>2</v>
      </c>
      <c r="AH28" s="148">
        <v>5.08</v>
      </c>
      <c r="AI28" s="61">
        <f t="shared" si="5"/>
        <v>0.80800000000000005</v>
      </c>
      <c r="AJ28" s="94">
        <f t="shared" si="6"/>
        <v>0.1212</v>
      </c>
      <c r="AK28" s="61"/>
      <c r="AL28" s="149"/>
      <c r="AM28" s="148"/>
      <c r="AN28" s="150"/>
      <c r="AO28" s="93"/>
      <c r="AP28" s="84">
        <f t="shared" si="7"/>
        <v>1.3712</v>
      </c>
      <c r="AQ28" s="62"/>
      <c r="AR28" s="95">
        <f t="shared" si="8"/>
        <v>5.3011999999999997</v>
      </c>
      <c r="AS28" s="19" t="s">
        <v>54</v>
      </c>
      <c r="AT28" s="151"/>
      <c r="AU28" s="29"/>
    </row>
    <row r="29" spans="1:55" s="152" customFormat="1" ht="23.25" customHeight="1" thickBot="1">
      <c r="A29" s="67">
        <v>3</v>
      </c>
      <c r="B29" s="19" t="s">
        <v>6</v>
      </c>
      <c r="C29" s="20" t="s">
        <v>7</v>
      </c>
      <c r="D29" s="20" t="s">
        <v>2</v>
      </c>
      <c r="E29" s="21" t="s">
        <v>3</v>
      </c>
      <c r="F29" s="30"/>
      <c r="G29" s="31"/>
      <c r="H29" s="141"/>
      <c r="I29" s="30"/>
      <c r="J29" s="31"/>
      <c r="K29" s="158"/>
      <c r="L29" s="30"/>
      <c r="M29" s="31"/>
      <c r="N29" s="141"/>
      <c r="O29" s="45"/>
      <c r="P29" s="102"/>
      <c r="Q29" s="157"/>
      <c r="R29" s="144"/>
      <c r="S29" s="140"/>
      <c r="T29" s="145"/>
      <c r="U29" s="30"/>
      <c r="V29" s="146"/>
      <c r="W29" s="85">
        <f t="shared" si="3"/>
        <v>0</v>
      </c>
      <c r="X29" s="60"/>
      <c r="Y29" s="87">
        <v>32</v>
      </c>
      <c r="Z29" s="87">
        <v>20</v>
      </c>
      <c r="AA29" s="88">
        <f t="shared" si="10"/>
        <v>20</v>
      </c>
      <c r="AB29" s="92">
        <f t="shared" si="4"/>
        <v>5</v>
      </c>
      <c r="AC29" s="148"/>
      <c r="AD29" s="87"/>
      <c r="AE29" s="87"/>
      <c r="AF29" s="87">
        <v>2</v>
      </c>
      <c r="AG29" s="148"/>
      <c r="AH29" s="148"/>
      <c r="AI29" s="61">
        <f t="shared" si="5"/>
        <v>0.4</v>
      </c>
      <c r="AJ29" s="94">
        <f t="shared" si="6"/>
        <v>0.06</v>
      </c>
      <c r="AK29" s="61"/>
      <c r="AL29" s="149"/>
      <c r="AM29" s="148"/>
      <c r="AN29" s="150"/>
      <c r="AO29" s="93"/>
      <c r="AP29" s="84">
        <f t="shared" si="7"/>
        <v>5.0599999999999996</v>
      </c>
      <c r="AQ29" s="62"/>
      <c r="AR29" s="95">
        <f t="shared" si="8"/>
        <v>5.0599999999999996</v>
      </c>
      <c r="AS29" s="19" t="s">
        <v>6</v>
      </c>
      <c r="AT29" s="151"/>
      <c r="AU29" s="29"/>
    </row>
    <row r="30" spans="1:55" s="152" customFormat="1" ht="23.25" customHeight="1" thickBot="1">
      <c r="A30" s="67">
        <v>30</v>
      </c>
      <c r="B30" s="19" t="s">
        <v>45</v>
      </c>
      <c r="C30" s="20" t="s">
        <v>46</v>
      </c>
      <c r="D30" s="20" t="s">
        <v>2</v>
      </c>
      <c r="E30" s="21" t="s">
        <v>47</v>
      </c>
      <c r="F30" s="30"/>
      <c r="G30" s="31"/>
      <c r="H30" s="141"/>
      <c r="I30" s="30"/>
      <c r="J30" s="31"/>
      <c r="K30" s="158"/>
      <c r="L30" s="50" t="s">
        <v>94</v>
      </c>
      <c r="M30" s="51">
        <v>0.33</v>
      </c>
      <c r="N30" s="143">
        <f>M30*$L$1</f>
        <v>1.32</v>
      </c>
      <c r="O30" s="229"/>
      <c r="P30" s="141"/>
      <c r="Q30" s="140"/>
      <c r="R30" s="144"/>
      <c r="S30" s="140"/>
      <c r="T30" s="145"/>
      <c r="U30" s="30"/>
      <c r="V30" s="165"/>
      <c r="W30" s="85">
        <f t="shared" si="3"/>
        <v>1.32</v>
      </c>
      <c r="X30" s="60"/>
      <c r="Y30" s="87">
        <v>4</v>
      </c>
      <c r="Z30" s="87">
        <v>5</v>
      </c>
      <c r="AA30" s="88">
        <f t="shared" si="10"/>
        <v>5</v>
      </c>
      <c r="AB30" s="92">
        <f t="shared" si="4"/>
        <v>1.25</v>
      </c>
      <c r="AC30" s="148"/>
      <c r="AD30" s="87"/>
      <c r="AE30" s="87"/>
      <c r="AF30" s="87"/>
      <c r="AG30" s="148"/>
      <c r="AH30" s="148">
        <v>3</v>
      </c>
      <c r="AI30" s="61">
        <f t="shared" si="5"/>
        <v>0.30000000000000004</v>
      </c>
      <c r="AJ30" s="94">
        <f t="shared" si="6"/>
        <v>4.5000000000000005E-2</v>
      </c>
      <c r="AK30" s="61"/>
      <c r="AL30" s="149"/>
      <c r="AM30" s="148">
        <v>40</v>
      </c>
      <c r="AN30" s="150"/>
      <c r="AO30" s="93">
        <f>(AL30+AM30+AN30)*0.05</f>
        <v>2</v>
      </c>
      <c r="AP30" s="84">
        <f t="shared" si="7"/>
        <v>3.2949999999999999</v>
      </c>
      <c r="AQ30" s="62"/>
      <c r="AR30" s="95">
        <f t="shared" si="8"/>
        <v>4.6150000000000002</v>
      </c>
      <c r="AS30" s="19" t="s">
        <v>45</v>
      </c>
      <c r="AT30" s="151"/>
      <c r="AU30" s="55"/>
      <c r="AV30" s="116"/>
      <c r="AW30" s="116"/>
      <c r="AX30" s="116"/>
      <c r="AY30" s="116"/>
      <c r="AZ30" s="116"/>
      <c r="BA30" s="116"/>
      <c r="BB30" s="116"/>
    </row>
    <row r="31" spans="1:55" s="152" customFormat="1" ht="23.25" thickBot="1">
      <c r="A31" s="67">
        <v>24</v>
      </c>
      <c r="B31" s="19" t="s">
        <v>41</v>
      </c>
      <c r="C31" s="20" t="s">
        <v>42</v>
      </c>
      <c r="D31" s="20" t="s">
        <v>2</v>
      </c>
      <c r="E31" s="21" t="s">
        <v>29</v>
      </c>
      <c r="F31" s="30"/>
      <c r="G31" s="31"/>
      <c r="H31" s="141"/>
      <c r="I31" s="30"/>
      <c r="J31" s="31"/>
      <c r="K31" s="158"/>
      <c r="L31" s="30"/>
      <c r="M31" s="31"/>
      <c r="N31" s="141"/>
      <c r="O31" s="230"/>
      <c r="P31" s="231"/>
      <c r="Q31" s="157"/>
      <c r="R31" s="144"/>
      <c r="S31" s="140"/>
      <c r="T31" s="145"/>
      <c r="U31" s="30"/>
      <c r="V31" s="146"/>
      <c r="W31" s="85">
        <f t="shared" si="3"/>
        <v>0</v>
      </c>
      <c r="X31" s="60"/>
      <c r="Y31" s="87">
        <v>19</v>
      </c>
      <c r="Z31" s="87">
        <v>10</v>
      </c>
      <c r="AA31" s="88">
        <f t="shared" si="10"/>
        <v>10</v>
      </c>
      <c r="AB31" s="92">
        <f t="shared" si="4"/>
        <v>2.5</v>
      </c>
      <c r="AC31" s="148"/>
      <c r="AD31" s="87"/>
      <c r="AE31" s="87"/>
      <c r="AF31" s="87"/>
      <c r="AG31" s="148"/>
      <c r="AH31" s="148">
        <v>2</v>
      </c>
      <c r="AI31" s="61">
        <f t="shared" si="5"/>
        <v>0.2</v>
      </c>
      <c r="AJ31" s="94">
        <f t="shared" si="6"/>
        <v>0.03</v>
      </c>
      <c r="AK31" s="61"/>
      <c r="AL31" s="149"/>
      <c r="AM31" s="148">
        <v>40</v>
      </c>
      <c r="AN31" s="150"/>
      <c r="AO31" s="93">
        <f>(AL31+AM31+AN31)*0.05</f>
        <v>2</v>
      </c>
      <c r="AP31" s="84">
        <f t="shared" si="7"/>
        <v>4.5299999999999994</v>
      </c>
      <c r="AQ31" s="62"/>
      <c r="AR31" s="95">
        <f t="shared" si="8"/>
        <v>4.5299999999999994</v>
      </c>
      <c r="AS31" s="19" t="s">
        <v>41</v>
      </c>
      <c r="AT31" s="151"/>
      <c r="AU31" s="29"/>
    </row>
    <row r="32" spans="1:55" s="152" customFormat="1" ht="34.5" thickBot="1">
      <c r="A32" s="67">
        <v>39</v>
      </c>
      <c r="B32" s="24" t="s">
        <v>78</v>
      </c>
      <c r="C32" s="67"/>
      <c r="D32" s="67" t="s">
        <v>115</v>
      </c>
      <c r="E32" s="21" t="s">
        <v>47</v>
      </c>
      <c r="F32" s="50" t="s">
        <v>96</v>
      </c>
      <c r="G32" s="51">
        <v>0.14000000000000001</v>
      </c>
      <c r="H32" s="143">
        <f>G32*$F$1</f>
        <v>2.2400000000000002</v>
      </c>
      <c r="I32" s="30"/>
      <c r="J32" s="31"/>
      <c r="K32" s="158"/>
      <c r="L32" s="30"/>
      <c r="M32" s="31"/>
      <c r="N32" s="141"/>
      <c r="O32" s="50" t="s">
        <v>95</v>
      </c>
      <c r="P32" s="104">
        <v>0.13</v>
      </c>
      <c r="Q32" s="88">
        <f>P32*$O$1</f>
        <v>0.26</v>
      </c>
      <c r="R32" s="144"/>
      <c r="S32" s="140"/>
      <c r="T32" s="145"/>
      <c r="U32" s="50" t="s">
        <v>156</v>
      </c>
      <c r="V32" s="146">
        <v>0.64</v>
      </c>
      <c r="W32" s="85">
        <f t="shared" si="3"/>
        <v>3.14</v>
      </c>
      <c r="X32" s="60"/>
      <c r="Y32" s="87">
        <v>4</v>
      </c>
      <c r="Z32" s="87">
        <v>5</v>
      </c>
      <c r="AA32" s="88">
        <f t="shared" si="10"/>
        <v>5</v>
      </c>
      <c r="AB32" s="92">
        <f t="shared" si="4"/>
        <v>1.25</v>
      </c>
      <c r="AC32" s="148"/>
      <c r="AD32" s="87"/>
      <c r="AE32" s="87"/>
      <c r="AF32" s="87"/>
      <c r="AG32" s="148"/>
      <c r="AH32" s="148"/>
      <c r="AI32" s="61">
        <f t="shared" si="5"/>
        <v>0</v>
      </c>
      <c r="AJ32" s="94">
        <f t="shared" si="6"/>
        <v>0</v>
      </c>
      <c r="AK32" s="61"/>
      <c r="AL32" s="149"/>
      <c r="AM32" s="148"/>
      <c r="AN32" s="150"/>
      <c r="AO32" s="93"/>
      <c r="AP32" s="84">
        <f t="shared" si="7"/>
        <v>1.25</v>
      </c>
      <c r="AQ32" s="62"/>
      <c r="AR32" s="95">
        <f t="shared" si="8"/>
        <v>4.3900000000000006</v>
      </c>
      <c r="AS32" s="24" t="s">
        <v>78</v>
      </c>
      <c r="AT32" s="151"/>
      <c r="AU32" s="29"/>
    </row>
    <row r="33" spans="1:89" s="116" customFormat="1" ht="21" customHeight="1" thickBot="1">
      <c r="A33" s="67">
        <v>18</v>
      </c>
      <c r="B33" s="19" t="s">
        <v>30</v>
      </c>
      <c r="C33" s="20" t="s">
        <v>31</v>
      </c>
      <c r="D33" s="20" t="s">
        <v>2</v>
      </c>
      <c r="E33" s="21" t="s">
        <v>29</v>
      </c>
      <c r="F33" s="30"/>
      <c r="G33" s="31"/>
      <c r="H33" s="141"/>
      <c r="I33" s="30"/>
      <c r="J33" s="31"/>
      <c r="K33" s="158"/>
      <c r="L33" s="30"/>
      <c r="M33" s="31"/>
      <c r="N33" s="141"/>
      <c r="O33" s="30"/>
      <c r="P33" s="103"/>
      <c r="Q33" s="140"/>
      <c r="R33" s="144"/>
      <c r="S33" s="140"/>
      <c r="T33" s="145"/>
      <c r="U33" s="30" t="s">
        <v>195</v>
      </c>
      <c r="V33" s="146">
        <v>0.1</v>
      </c>
      <c r="W33" s="85">
        <f t="shared" si="3"/>
        <v>0.1</v>
      </c>
      <c r="X33" s="60"/>
      <c r="Y33" s="87">
        <v>18</v>
      </c>
      <c r="Z33" s="87">
        <v>10</v>
      </c>
      <c r="AA33" s="88">
        <f t="shared" si="10"/>
        <v>10</v>
      </c>
      <c r="AB33" s="92">
        <f t="shared" si="4"/>
        <v>2.5</v>
      </c>
      <c r="AC33" s="148"/>
      <c r="AD33" s="87"/>
      <c r="AE33" s="87"/>
      <c r="AF33" s="87">
        <v>2</v>
      </c>
      <c r="AG33" s="148"/>
      <c r="AH33" s="148">
        <v>4</v>
      </c>
      <c r="AI33" s="61">
        <f t="shared" si="5"/>
        <v>0.8</v>
      </c>
      <c r="AJ33" s="94">
        <f t="shared" si="6"/>
        <v>0.12</v>
      </c>
      <c r="AK33" s="61"/>
      <c r="AL33" s="149"/>
      <c r="AM33" s="148"/>
      <c r="AN33" s="150">
        <v>30</v>
      </c>
      <c r="AO33" s="93">
        <f>(AL33+AM33+AN33)*0.05</f>
        <v>1.5</v>
      </c>
      <c r="AP33" s="84">
        <f t="shared" si="7"/>
        <v>4.12</v>
      </c>
      <c r="AQ33" s="62"/>
      <c r="AR33" s="95">
        <f t="shared" si="8"/>
        <v>4.22</v>
      </c>
      <c r="AS33" s="19" t="s">
        <v>30</v>
      </c>
      <c r="AT33" s="151"/>
      <c r="AU33" s="29"/>
      <c r="AV33" s="152"/>
      <c r="AW33" s="152"/>
      <c r="AX33" s="152"/>
      <c r="AY33" s="152"/>
      <c r="AZ33" s="152"/>
      <c r="BA33" s="152"/>
      <c r="BB33" s="152"/>
    </row>
    <row r="34" spans="1:89" s="262" customFormat="1" ht="24" customHeight="1" thickBot="1">
      <c r="A34" s="241">
        <v>19</v>
      </c>
      <c r="B34" s="242" t="s">
        <v>43</v>
      </c>
      <c r="C34" s="243" t="s">
        <v>44</v>
      </c>
      <c r="D34" s="243" t="s">
        <v>2</v>
      </c>
      <c r="E34" s="244" t="s">
        <v>29</v>
      </c>
      <c r="F34" s="245"/>
      <c r="G34" s="246"/>
      <c r="H34" s="241"/>
      <c r="I34" s="245" t="s">
        <v>97</v>
      </c>
      <c r="J34" s="246">
        <v>0.25</v>
      </c>
      <c r="K34" s="247">
        <f>J34*$I$1</f>
        <v>2</v>
      </c>
      <c r="L34" s="245"/>
      <c r="M34" s="246"/>
      <c r="N34" s="241"/>
      <c r="O34" s="245"/>
      <c r="P34" s="246"/>
      <c r="Q34" s="248"/>
      <c r="R34" s="249"/>
      <c r="S34" s="248"/>
      <c r="T34" s="248"/>
      <c r="U34" s="245" t="s">
        <v>213</v>
      </c>
      <c r="V34" s="250">
        <v>0.78</v>
      </c>
      <c r="W34" s="251">
        <f>H34+K34+Q34+N34+T34+V34</f>
        <v>2.7800000000000002</v>
      </c>
      <c r="X34" s="252"/>
      <c r="Y34" s="253">
        <v>2</v>
      </c>
      <c r="Z34" s="253">
        <v>5</v>
      </c>
      <c r="AA34" s="254">
        <v>5</v>
      </c>
      <c r="AB34" s="255">
        <f>AA34*0.25</f>
        <v>1.25</v>
      </c>
      <c r="AC34" s="256"/>
      <c r="AD34" s="253"/>
      <c r="AE34" s="253"/>
      <c r="AF34" s="253"/>
      <c r="AG34" s="256"/>
      <c r="AH34" s="256">
        <v>6</v>
      </c>
      <c r="AI34" s="257">
        <f>AC34*0.5+AD34*0.35+AE34*0.2+AF34*0.2+AG34*0.15+AH34*0.1</f>
        <v>0.60000000000000009</v>
      </c>
      <c r="AJ34" s="251">
        <f>AI34*0.15</f>
        <v>9.0000000000000011E-2</v>
      </c>
      <c r="AK34" s="257"/>
      <c r="AL34" s="258"/>
      <c r="AM34" s="256"/>
      <c r="AN34" s="259"/>
      <c r="AO34" s="257"/>
      <c r="AP34" s="251">
        <f>AB34+AJ34+AO34</f>
        <v>1.34</v>
      </c>
      <c r="AQ34" s="260"/>
      <c r="AR34" s="261">
        <f t="shared" si="8"/>
        <v>4.12</v>
      </c>
      <c r="AS34" s="242" t="s">
        <v>43</v>
      </c>
      <c r="AT34" s="151"/>
      <c r="AU34" s="29"/>
      <c r="AV34" s="116"/>
      <c r="AW34" s="116"/>
      <c r="AX34" s="116"/>
      <c r="AY34" s="116"/>
      <c r="AZ34" s="116"/>
      <c r="BA34" s="116"/>
      <c r="BB34" s="116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</row>
    <row r="35" spans="1:89" s="152" customFormat="1" ht="21" customHeight="1" thickBot="1">
      <c r="A35" s="56">
        <v>44</v>
      </c>
      <c r="B35" s="40" t="s">
        <v>189</v>
      </c>
      <c r="C35" s="40"/>
      <c r="D35" s="40"/>
      <c r="E35" s="21" t="s">
        <v>47</v>
      </c>
      <c r="F35" s="57" t="s">
        <v>97</v>
      </c>
      <c r="G35" s="40">
        <v>0.25</v>
      </c>
      <c r="H35" s="141">
        <f>G35*$F$1</f>
        <v>4</v>
      </c>
      <c r="I35" s="40"/>
      <c r="J35" s="40"/>
      <c r="K35" s="98"/>
      <c r="L35" s="58"/>
      <c r="M35" s="58"/>
      <c r="N35" s="39"/>
      <c r="O35" s="58"/>
      <c r="P35" s="39"/>
      <c r="Q35" s="82"/>
      <c r="R35" s="82"/>
      <c r="S35" s="82"/>
      <c r="T35" s="105"/>
      <c r="U35" s="59" t="s">
        <v>136</v>
      </c>
      <c r="V35" s="107">
        <v>0.02</v>
      </c>
      <c r="W35" s="85">
        <f t="shared" si="3"/>
        <v>4.0199999999999996</v>
      </c>
      <c r="X35" s="60"/>
      <c r="Y35" s="86"/>
      <c r="Z35" s="87">
        <v>0</v>
      </c>
      <c r="AA35" s="88">
        <f t="shared" si="10"/>
        <v>0</v>
      </c>
      <c r="AB35" s="92">
        <f t="shared" si="4"/>
        <v>0</v>
      </c>
      <c r="AC35" s="89"/>
      <c r="AD35" s="89"/>
      <c r="AE35" s="89"/>
      <c r="AF35" s="90"/>
      <c r="AG35" s="90"/>
      <c r="AH35" s="90">
        <v>6</v>
      </c>
      <c r="AI35" s="61">
        <f t="shared" si="5"/>
        <v>0.60000000000000009</v>
      </c>
      <c r="AJ35" s="94">
        <f t="shared" si="6"/>
        <v>9.0000000000000011E-2</v>
      </c>
      <c r="AK35" s="90"/>
      <c r="AL35" s="90"/>
      <c r="AM35" s="90"/>
      <c r="AN35" s="91"/>
      <c r="AO35" s="93"/>
      <c r="AP35" s="84">
        <f t="shared" si="7"/>
        <v>9.0000000000000011E-2</v>
      </c>
      <c r="AQ35" s="62"/>
      <c r="AR35" s="95">
        <f t="shared" si="8"/>
        <v>4.1099999999999994</v>
      </c>
      <c r="AS35" s="40" t="s">
        <v>189</v>
      </c>
      <c r="AT35" s="151"/>
      <c r="AU35" s="29"/>
    </row>
    <row r="36" spans="1:89" s="152" customFormat="1" ht="34.5" thickBot="1">
      <c r="A36" s="148">
        <v>16</v>
      </c>
      <c r="B36" s="19" t="s">
        <v>32</v>
      </c>
      <c r="C36" s="20" t="s">
        <v>32</v>
      </c>
      <c r="D36" s="20" t="s">
        <v>2</v>
      </c>
      <c r="E36" s="21" t="s">
        <v>29</v>
      </c>
      <c r="F36" s="166"/>
      <c r="G36" s="166"/>
      <c r="H36" s="141"/>
      <c r="I36" s="30" t="s">
        <v>92</v>
      </c>
      <c r="J36" s="31">
        <v>0.17</v>
      </c>
      <c r="K36" s="158">
        <f>J36*$I$1</f>
        <v>1.36</v>
      </c>
      <c r="L36" s="30"/>
      <c r="M36" s="31"/>
      <c r="N36" s="141"/>
      <c r="O36" s="30"/>
      <c r="P36" s="103"/>
      <c r="Q36" s="140"/>
      <c r="R36" s="144"/>
      <c r="S36" s="140"/>
      <c r="T36" s="145"/>
      <c r="U36" s="30" t="s">
        <v>192</v>
      </c>
      <c r="V36" s="146">
        <v>0.12</v>
      </c>
      <c r="W36" s="85">
        <f t="shared" si="3"/>
        <v>1.48</v>
      </c>
      <c r="X36" s="60"/>
      <c r="Y36" s="87">
        <v>10</v>
      </c>
      <c r="Z36" s="87">
        <v>10</v>
      </c>
      <c r="AA36" s="88">
        <f t="shared" si="10"/>
        <v>10</v>
      </c>
      <c r="AB36" s="92">
        <f t="shared" si="4"/>
        <v>2.5</v>
      </c>
      <c r="AC36" s="148"/>
      <c r="AD36" s="87"/>
      <c r="AE36" s="87"/>
      <c r="AF36" s="87">
        <v>2</v>
      </c>
      <c r="AG36" s="148"/>
      <c r="AH36" s="148">
        <v>4</v>
      </c>
      <c r="AI36" s="61">
        <f t="shared" si="5"/>
        <v>0.8</v>
      </c>
      <c r="AJ36" s="94">
        <f t="shared" si="6"/>
        <v>0.12</v>
      </c>
      <c r="AK36" s="61"/>
      <c r="AL36" s="149"/>
      <c r="AM36" s="148"/>
      <c r="AN36" s="150"/>
      <c r="AO36" s="93"/>
      <c r="AP36" s="84">
        <f t="shared" si="7"/>
        <v>2.62</v>
      </c>
      <c r="AQ36" s="62"/>
      <c r="AR36" s="95">
        <f t="shared" si="8"/>
        <v>4.0999999999999996</v>
      </c>
      <c r="AS36" s="19" t="s">
        <v>32</v>
      </c>
      <c r="AT36" s="151"/>
      <c r="AU36" s="29"/>
    </row>
    <row r="37" spans="1:89" s="152" customFormat="1" ht="19.5" customHeight="1" thickBot="1">
      <c r="A37" s="67">
        <v>25</v>
      </c>
      <c r="B37" s="19" t="s">
        <v>65</v>
      </c>
      <c r="C37" s="20" t="s">
        <v>66</v>
      </c>
      <c r="D37" s="20" t="s">
        <v>2</v>
      </c>
      <c r="E37" s="21" t="s">
        <v>47</v>
      </c>
      <c r="F37" s="30"/>
      <c r="G37" s="31"/>
      <c r="H37" s="141"/>
      <c r="I37" s="30" t="s">
        <v>134</v>
      </c>
      <c r="J37" s="31">
        <v>0.34</v>
      </c>
      <c r="K37" s="158">
        <f>J37*$I$1</f>
        <v>2.72</v>
      </c>
      <c r="L37" s="30"/>
      <c r="M37" s="31"/>
      <c r="N37" s="141"/>
      <c r="O37" s="45"/>
      <c r="P37" s="102"/>
      <c r="Q37" s="157"/>
      <c r="R37" s="144"/>
      <c r="S37" s="140"/>
      <c r="T37" s="145"/>
      <c r="U37" s="30"/>
      <c r="V37" s="146"/>
      <c r="W37" s="85">
        <f t="shared" si="3"/>
        <v>2.72</v>
      </c>
      <c r="X37" s="60"/>
      <c r="Y37" s="87">
        <v>7</v>
      </c>
      <c r="Z37" s="87">
        <v>5</v>
      </c>
      <c r="AA37" s="88">
        <f t="shared" si="10"/>
        <v>5</v>
      </c>
      <c r="AB37" s="92">
        <f t="shared" si="4"/>
        <v>1.25</v>
      </c>
      <c r="AC37" s="148"/>
      <c r="AD37" s="87"/>
      <c r="AE37" s="87"/>
      <c r="AF37" s="87"/>
      <c r="AG37" s="148"/>
      <c r="AH37" s="148">
        <v>6</v>
      </c>
      <c r="AI37" s="61">
        <f t="shared" si="5"/>
        <v>0.60000000000000009</v>
      </c>
      <c r="AJ37" s="94">
        <f t="shared" si="6"/>
        <v>9.0000000000000011E-2</v>
      </c>
      <c r="AK37" s="61"/>
      <c r="AL37" s="149"/>
      <c r="AM37" s="148"/>
      <c r="AN37" s="150"/>
      <c r="AO37" s="93"/>
      <c r="AP37" s="84">
        <f t="shared" si="7"/>
        <v>1.34</v>
      </c>
      <c r="AQ37" s="62"/>
      <c r="AR37" s="95">
        <f t="shared" si="8"/>
        <v>4.0600000000000005</v>
      </c>
      <c r="AS37" s="19" t="s">
        <v>65</v>
      </c>
      <c r="AT37" s="151"/>
      <c r="AU37" s="55"/>
      <c r="AV37" s="116"/>
      <c r="AW37" s="116"/>
      <c r="AX37" s="116"/>
      <c r="AY37" s="116"/>
      <c r="AZ37" s="116"/>
      <c r="BA37" s="116"/>
      <c r="BB37" s="116"/>
    </row>
    <row r="38" spans="1:89" s="116" customFormat="1" ht="22.5" customHeight="1" thickBot="1">
      <c r="A38" s="67">
        <v>28</v>
      </c>
      <c r="B38" s="19" t="s">
        <v>48</v>
      </c>
      <c r="C38" s="20" t="s">
        <v>49</v>
      </c>
      <c r="D38" s="20" t="s">
        <v>2</v>
      </c>
      <c r="E38" s="21" t="s">
        <v>47</v>
      </c>
      <c r="F38" s="30"/>
      <c r="G38" s="31"/>
      <c r="H38" s="141"/>
      <c r="I38" s="30"/>
      <c r="J38" s="31"/>
      <c r="K38" s="158"/>
      <c r="L38" s="50" t="s">
        <v>144</v>
      </c>
      <c r="M38" s="51">
        <v>0.66</v>
      </c>
      <c r="N38" s="143">
        <f>M38*$L$1</f>
        <v>2.64</v>
      </c>
      <c r="O38" s="30"/>
      <c r="P38" s="103"/>
      <c r="Q38" s="140"/>
      <c r="R38" s="144"/>
      <c r="S38" s="140"/>
      <c r="T38" s="145"/>
      <c r="U38" s="30"/>
      <c r="V38" s="146"/>
      <c r="W38" s="85">
        <f t="shared" si="3"/>
        <v>2.64</v>
      </c>
      <c r="X38" s="60"/>
      <c r="Y38" s="87">
        <v>5</v>
      </c>
      <c r="Z38" s="87">
        <v>5</v>
      </c>
      <c r="AA38" s="88">
        <f>Z38</f>
        <v>5</v>
      </c>
      <c r="AB38" s="92">
        <f t="shared" si="4"/>
        <v>1.25</v>
      </c>
      <c r="AC38" s="148"/>
      <c r="AD38" s="87"/>
      <c r="AE38" s="87"/>
      <c r="AF38" s="87"/>
      <c r="AG38" s="148"/>
      <c r="AH38" s="148"/>
      <c r="AI38" s="61">
        <f t="shared" si="5"/>
        <v>0</v>
      </c>
      <c r="AJ38" s="94">
        <f t="shared" si="6"/>
        <v>0</v>
      </c>
      <c r="AK38" s="61"/>
      <c r="AL38" s="149"/>
      <c r="AM38" s="148"/>
      <c r="AN38" s="150"/>
      <c r="AO38" s="93"/>
      <c r="AP38" s="84">
        <f t="shared" si="7"/>
        <v>1.25</v>
      </c>
      <c r="AQ38" s="62"/>
      <c r="AR38" s="95">
        <f t="shared" si="8"/>
        <v>3.89</v>
      </c>
      <c r="AS38" s="19" t="s">
        <v>48</v>
      </c>
      <c r="AT38" s="151"/>
      <c r="AU38" s="29"/>
      <c r="AV38" s="152"/>
      <c r="AW38" s="152"/>
      <c r="AX38" s="152"/>
      <c r="AY38" s="152"/>
      <c r="AZ38" s="152"/>
      <c r="BA38" s="152"/>
      <c r="BB38" s="152"/>
    </row>
    <row r="39" spans="1:89" s="116" customFormat="1" ht="21" customHeight="1" thickBot="1">
      <c r="A39" s="67">
        <v>42</v>
      </c>
      <c r="B39" s="19" t="s">
        <v>67</v>
      </c>
      <c r="C39" s="20" t="s">
        <v>68</v>
      </c>
      <c r="D39" s="20" t="s">
        <v>115</v>
      </c>
      <c r="E39" s="21" t="s">
        <v>47</v>
      </c>
      <c r="F39" s="30"/>
      <c r="G39" s="31"/>
      <c r="H39" s="141"/>
      <c r="I39" s="30"/>
      <c r="J39" s="31"/>
      <c r="K39" s="158"/>
      <c r="L39" s="50" t="s">
        <v>95</v>
      </c>
      <c r="M39" s="51">
        <v>0.13</v>
      </c>
      <c r="N39" s="143">
        <f>M39*$L$1</f>
        <v>0.52</v>
      </c>
      <c r="O39" s="50" t="s">
        <v>162</v>
      </c>
      <c r="P39" s="104">
        <v>0.24</v>
      </c>
      <c r="Q39" s="88">
        <f>P39*$O$1</f>
        <v>0.48</v>
      </c>
      <c r="R39" s="144"/>
      <c r="S39" s="140"/>
      <c r="T39" s="145"/>
      <c r="U39" s="30"/>
      <c r="V39" s="146"/>
      <c r="W39" s="85">
        <f t="shared" si="3"/>
        <v>1</v>
      </c>
      <c r="X39" s="60"/>
      <c r="Y39" s="87">
        <v>11</v>
      </c>
      <c r="Z39" s="87">
        <v>10</v>
      </c>
      <c r="AA39" s="88">
        <f>Z39</f>
        <v>10</v>
      </c>
      <c r="AB39" s="92">
        <f t="shared" si="4"/>
        <v>2.5</v>
      </c>
      <c r="AC39" s="148"/>
      <c r="AD39" s="87"/>
      <c r="AE39" s="87"/>
      <c r="AF39" s="87"/>
      <c r="AG39" s="148"/>
      <c r="AH39" s="148">
        <v>3.08</v>
      </c>
      <c r="AI39" s="61">
        <f t="shared" si="5"/>
        <v>0.30800000000000005</v>
      </c>
      <c r="AJ39" s="94">
        <f t="shared" si="6"/>
        <v>4.6200000000000005E-2</v>
      </c>
      <c r="AK39" s="61"/>
      <c r="AL39" s="149"/>
      <c r="AM39" s="148"/>
      <c r="AN39" s="150"/>
      <c r="AO39" s="93"/>
      <c r="AP39" s="84">
        <f t="shared" si="7"/>
        <v>2.5461999999999998</v>
      </c>
      <c r="AQ39" s="62"/>
      <c r="AR39" s="95">
        <f t="shared" si="8"/>
        <v>3.5461999999999998</v>
      </c>
      <c r="AS39" s="19" t="s">
        <v>67</v>
      </c>
      <c r="AT39" s="151"/>
      <c r="AU39" s="29"/>
      <c r="AV39" s="152"/>
      <c r="AW39" s="152"/>
      <c r="AX39" s="152"/>
      <c r="AY39" s="152"/>
      <c r="AZ39" s="152"/>
      <c r="BA39" s="152"/>
      <c r="BB39" s="152"/>
    </row>
    <row r="40" spans="1:89" s="152" customFormat="1" ht="21" customHeight="1" thickBot="1">
      <c r="A40" s="67">
        <v>29</v>
      </c>
      <c r="B40" s="24" t="s">
        <v>76</v>
      </c>
      <c r="C40" s="67" t="s">
        <v>84</v>
      </c>
      <c r="D40" s="67" t="s">
        <v>115</v>
      </c>
      <c r="E40" s="21" t="s">
        <v>47</v>
      </c>
      <c r="F40" s="30"/>
      <c r="G40" s="31"/>
      <c r="H40" s="141"/>
      <c r="I40" s="30"/>
      <c r="J40" s="31"/>
      <c r="K40" s="158"/>
      <c r="L40" s="30" t="s">
        <v>91</v>
      </c>
      <c r="M40" s="31">
        <v>0.5</v>
      </c>
      <c r="N40" s="141">
        <f>M40*$L$1</f>
        <v>2</v>
      </c>
      <c r="O40" s="30"/>
      <c r="P40" s="103"/>
      <c r="Q40" s="140"/>
      <c r="R40" s="144"/>
      <c r="S40" s="140"/>
      <c r="T40" s="145"/>
      <c r="U40" s="30"/>
      <c r="V40" s="146"/>
      <c r="W40" s="85">
        <f t="shared" si="3"/>
        <v>2</v>
      </c>
      <c r="X40" s="60"/>
      <c r="Y40" s="87">
        <v>2</v>
      </c>
      <c r="Z40" s="87">
        <v>5</v>
      </c>
      <c r="AA40" s="88">
        <v>5</v>
      </c>
      <c r="AB40" s="92">
        <f t="shared" si="4"/>
        <v>1.25</v>
      </c>
      <c r="AC40" s="148"/>
      <c r="AD40" s="87"/>
      <c r="AE40" s="87"/>
      <c r="AF40" s="87">
        <v>2</v>
      </c>
      <c r="AG40" s="148"/>
      <c r="AH40" s="148">
        <v>1</v>
      </c>
      <c r="AI40" s="61">
        <f t="shared" si="5"/>
        <v>0.5</v>
      </c>
      <c r="AJ40" s="94">
        <f t="shared" si="6"/>
        <v>7.4999999999999997E-2</v>
      </c>
      <c r="AK40" s="61"/>
      <c r="AL40" s="149"/>
      <c r="AM40" s="148"/>
      <c r="AN40" s="150"/>
      <c r="AO40" s="93"/>
      <c r="AP40" s="84">
        <f t="shared" si="7"/>
        <v>1.325</v>
      </c>
      <c r="AQ40" s="62"/>
      <c r="AR40" s="95">
        <f t="shared" si="8"/>
        <v>3.3250000000000002</v>
      </c>
      <c r="AS40" s="24" t="s">
        <v>76</v>
      </c>
      <c r="AT40" s="151"/>
      <c r="AU40" s="29"/>
    </row>
    <row r="41" spans="1:89" s="168" customFormat="1" ht="12" thickBot="1">
      <c r="A41" s="67">
        <v>43</v>
      </c>
      <c r="B41" s="19" t="s">
        <v>80</v>
      </c>
      <c r="C41" s="20" t="s">
        <v>34</v>
      </c>
      <c r="D41" s="20" t="s">
        <v>115</v>
      </c>
      <c r="E41" s="21" t="s">
        <v>47</v>
      </c>
      <c r="F41" s="30"/>
      <c r="G41" s="31"/>
      <c r="H41" s="141"/>
      <c r="I41" s="30"/>
      <c r="J41" s="31"/>
      <c r="K41" s="158"/>
      <c r="L41" s="30"/>
      <c r="M41" s="31"/>
      <c r="N41" s="141"/>
      <c r="O41" s="50" t="s">
        <v>162</v>
      </c>
      <c r="P41" s="104">
        <v>0.24</v>
      </c>
      <c r="Q41" s="88">
        <f>P41*$O$1</f>
        <v>0.48</v>
      </c>
      <c r="R41" s="144"/>
      <c r="S41" s="140"/>
      <c r="T41" s="145"/>
      <c r="U41" s="30"/>
      <c r="V41" s="146"/>
      <c r="W41" s="85">
        <f t="shared" si="3"/>
        <v>0.48</v>
      </c>
      <c r="X41" s="60"/>
      <c r="Y41" s="87">
        <v>3</v>
      </c>
      <c r="Z41" s="87">
        <v>5</v>
      </c>
      <c r="AA41" s="88">
        <f>Z41</f>
        <v>5</v>
      </c>
      <c r="AB41" s="92">
        <f t="shared" si="4"/>
        <v>1.25</v>
      </c>
      <c r="AC41" s="148"/>
      <c r="AD41" s="87"/>
      <c r="AE41" s="87"/>
      <c r="AF41" s="87"/>
      <c r="AG41" s="148"/>
      <c r="AH41" s="148"/>
      <c r="AI41" s="61">
        <f t="shared" si="5"/>
        <v>0</v>
      </c>
      <c r="AJ41" s="94">
        <f t="shared" si="6"/>
        <v>0</v>
      </c>
      <c r="AK41" s="61"/>
      <c r="AL41" s="149"/>
      <c r="AM41" s="148"/>
      <c r="AN41" s="150"/>
      <c r="AO41" s="93"/>
      <c r="AP41" s="84">
        <f t="shared" si="7"/>
        <v>1.25</v>
      </c>
      <c r="AQ41" s="62"/>
      <c r="AR41" s="95">
        <f t="shared" si="8"/>
        <v>1.73</v>
      </c>
      <c r="AS41" s="19" t="s">
        <v>80</v>
      </c>
      <c r="AT41" s="151"/>
      <c r="AU41" s="29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</row>
    <row r="42" spans="1:89" s="116" customFormat="1" ht="34.5" thickBot="1">
      <c r="A42" s="67">
        <v>26</v>
      </c>
      <c r="B42" s="19" t="s">
        <v>58</v>
      </c>
      <c r="C42" s="20" t="s">
        <v>59</v>
      </c>
      <c r="D42" s="20" t="s">
        <v>115</v>
      </c>
      <c r="E42" s="21" t="s">
        <v>47</v>
      </c>
      <c r="F42" s="30"/>
      <c r="G42" s="31"/>
      <c r="H42" s="141"/>
      <c r="I42" s="30"/>
      <c r="J42" s="31"/>
      <c r="K42" s="158"/>
      <c r="L42" s="30"/>
      <c r="M42" s="31"/>
      <c r="N42" s="141"/>
      <c r="O42" s="30"/>
      <c r="P42" s="103"/>
      <c r="Q42" s="140"/>
      <c r="R42" s="144"/>
      <c r="S42" s="140"/>
      <c r="T42" s="145"/>
      <c r="U42" s="30" t="s">
        <v>196</v>
      </c>
      <c r="V42" s="146">
        <v>7.0000000000000007E-2</v>
      </c>
      <c r="W42" s="85">
        <f t="shared" si="3"/>
        <v>7.0000000000000007E-2</v>
      </c>
      <c r="X42" s="60"/>
      <c r="Y42" s="87">
        <v>2</v>
      </c>
      <c r="Z42" s="87">
        <v>5</v>
      </c>
      <c r="AA42" s="88">
        <v>5</v>
      </c>
      <c r="AB42" s="92">
        <f t="shared" si="4"/>
        <v>1.25</v>
      </c>
      <c r="AC42" s="148"/>
      <c r="AD42" s="87"/>
      <c r="AE42" s="87"/>
      <c r="AF42" s="87"/>
      <c r="AG42" s="148"/>
      <c r="AH42" s="148">
        <v>6</v>
      </c>
      <c r="AI42" s="61">
        <f t="shared" si="5"/>
        <v>0.60000000000000009</v>
      </c>
      <c r="AJ42" s="94">
        <f t="shared" si="6"/>
        <v>9.0000000000000011E-2</v>
      </c>
      <c r="AK42" s="61"/>
      <c r="AL42" s="149"/>
      <c r="AM42" s="148"/>
      <c r="AN42" s="150"/>
      <c r="AO42" s="93"/>
      <c r="AP42" s="84">
        <f t="shared" si="7"/>
        <v>1.34</v>
      </c>
      <c r="AQ42" s="62"/>
      <c r="AR42" s="95">
        <f t="shared" si="8"/>
        <v>1.4100000000000001</v>
      </c>
      <c r="AS42" s="19" t="s">
        <v>58</v>
      </c>
      <c r="AT42" s="151"/>
      <c r="AU42" s="29"/>
      <c r="AV42" s="152"/>
      <c r="AW42" s="152"/>
      <c r="AX42" s="152"/>
      <c r="AY42" s="152"/>
      <c r="AZ42" s="152"/>
      <c r="BA42" s="152"/>
      <c r="BB42" s="152"/>
    </row>
    <row r="43" spans="1:89" s="152" customFormat="1" ht="12" thickBot="1">
      <c r="A43" s="169">
        <v>27</v>
      </c>
      <c r="B43" s="35" t="s">
        <v>56</v>
      </c>
      <c r="C43" s="41" t="s">
        <v>57</v>
      </c>
      <c r="D43" s="41" t="s">
        <v>115</v>
      </c>
      <c r="E43" s="42" t="s">
        <v>47</v>
      </c>
      <c r="F43" s="43"/>
      <c r="G43" s="44"/>
      <c r="H43" s="169"/>
      <c r="I43" s="43"/>
      <c r="J43" s="44"/>
      <c r="K43" s="170"/>
      <c r="L43" s="43"/>
      <c r="M43" s="44"/>
      <c r="N43" s="169"/>
      <c r="O43" s="43"/>
      <c r="P43" s="44"/>
      <c r="Q43" s="171"/>
      <c r="R43" s="172"/>
      <c r="S43" s="171"/>
      <c r="T43" s="171"/>
      <c r="U43" s="43" t="s">
        <v>136</v>
      </c>
      <c r="V43" s="146">
        <v>0.02</v>
      </c>
      <c r="W43" s="85">
        <f t="shared" si="3"/>
        <v>0.02</v>
      </c>
      <c r="X43" s="173"/>
      <c r="Y43" s="174">
        <v>2</v>
      </c>
      <c r="Z43" s="174">
        <v>0</v>
      </c>
      <c r="AA43" s="175">
        <v>5</v>
      </c>
      <c r="AB43" s="92">
        <f t="shared" si="4"/>
        <v>1.25</v>
      </c>
      <c r="AC43" s="176"/>
      <c r="AD43" s="174"/>
      <c r="AE43" s="174"/>
      <c r="AF43" s="174"/>
      <c r="AG43" s="176"/>
      <c r="AH43" s="176">
        <v>2</v>
      </c>
      <c r="AI43" s="177">
        <f t="shared" si="5"/>
        <v>0.2</v>
      </c>
      <c r="AJ43" s="178">
        <f t="shared" si="6"/>
        <v>0.03</v>
      </c>
      <c r="AK43" s="177"/>
      <c r="AL43" s="179"/>
      <c r="AM43" s="176"/>
      <c r="AN43" s="180"/>
      <c r="AO43" s="177"/>
      <c r="AP43" s="178">
        <f t="shared" si="7"/>
        <v>1.28</v>
      </c>
      <c r="AQ43" s="181"/>
      <c r="AR43" s="182">
        <f t="shared" si="8"/>
        <v>1.3</v>
      </c>
      <c r="AS43" s="35" t="s">
        <v>56</v>
      </c>
      <c r="AT43" s="151"/>
      <c r="AU43" s="29"/>
    </row>
    <row r="44" spans="1:89" s="116" customFormat="1" ht="19.5" customHeight="1" thickBot="1">
      <c r="A44" s="67">
        <v>20</v>
      </c>
      <c r="B44" s="47" t="s">
        <v>35</v>
      </c>
      <c r="C44" s="48" t="s">
        <v>36</v>
      </c>
      <c r="D44" s="48" t="s">
        <v>2</v>
      </c>
      <c r="E44" s="49" t="s">
        <v>29</v>
      </c>
      <c r="F44" s="30"/>
      <c r="G44" s="31"/>
      <c r="H44" s="141"/>
      <c r="I44" s="30"/>
      <c r="J44" s="31"/>
      <c r="K44" s="158"/>
      <c r="L44" s="30"/>
      <c r="M44" s="31"/>
      <c r="N44" s="141"/>
      <c r="O44" s="30"/>
      <c r="P44" s="103"/>
      <c r="Q44" s="140"/>
      <c r="R44" s="144"/>
      <c r="S44" s="140"/>
      <c r="T44" s="145"/>
      <c r="U44" s="30"/>
      <c r="V44" s="146"/>
      <c r="W44" s="85">
        <f t="shared" si="3"/>
        <v>0</v>
      </c>
      <c r="X44" s="60"/>
      <c r="Y44" s="87">
        <v>4</v>
      </c>
      <c r="Z44" s="87">
        <v>5</v>
      </c>
      <c r="AA44" s="88">
        <f>Z44</f>
        <v>5</v>
      </c>
      <c r="AB44" s="92">
        <f t="shared" si="4"/>
        <v>1.25</v>
      </c>
      <c r="AC44" s="148"/>
      <c r="AD44" s="87"/>
      <c r="AE44" s="87"/>
      <c r="AF44" s="87"/>
      <c r="AG44" s="148"/>
      <c r="AH44" s="148"/>
      <c r="AI44" s="61">
        <f t="shared" si="5"/>
        <v>0</v>
      </c>
      <c r="AJ44" s="94">
        <f t="shared" si="6"/>
        <v>0</v>
      </c>
      <c r="AK44" s="61"/>
      <c r="AL44" s="149"/>
      <c r="AM44" s="148"/>
      <c r="AN44" s="150"/>
      <c r="AO44" s="93"/>
      <c r="AP44" s="84">
        <f t="shared" si="7"/>
        <v>1.25</v>
      </c>
      <c r="AQ44" s="62"/>
      <c r="AR44" s="95">
        <f t="shared" si="8"/>
        <v>1.25</v>
      </c>
      <c r="AS44" s="47" t="s">
        <v>35</v>
      </c>
      <c r="AT44" s="151"/>
      <c r="AU44" s="29"/>
      <c r="AV44" s="152"/>
      <c r="AW44" s="152"/>
      <c r="AX44" s="152"/>
      <c r="AY44" s="152"/>
      <c r="AZ44" s="152"/>
      <c r="BA44" s="152"/>
      <c r="BB44" s="152"/>
    </row>
    <row r="45" spans="1:89" s="116" customFormat="1" ht="33.75" customHeight="1" thickBot="1">
      <c r="A45" s="67">
        <v>31</v>
      </c>
      <c r="B45" s="19" t="s">
        <v>50</v>
      </c>
      <c r="C45" s="20" t="s">
        <v>51</v>
      </c>
      <c r="D45" s="20" t="s">
        <v>115</v>
      </c>
      <c r="E45" s="21" t="s">
        <v>47</v>
      </c>
      <c r="F45" s="30"/>
      <c r="G45" s="31"/>
      <c r="H45" s="141"/>
      <c r="I45" s="30"/>
      <c r="J45" s="31"/>
      <c r="K45" s="158"/>
      <c r="L45" s="30"/>
      <c r="M45" s="31"/>
      <c r="N45" s="141"/>
      <c r="O45" s="45"/>
      <c r="P45" s="102"/>
      <c r="Q45" s="157"/>
      <c r="R45" s="144"/>
      <c r="S45" s="140"/>
      <c r="T45" s="145"/>
      <c r="U45" s="30"/>
      <c r="V45" s="146"/>
      <c r="W45" s="85">
        <f t="shared" si="3"/>
        <v>0</v>
      </c>
      <c r="X45" s="60"/>
      <c r="Y45" s="87">
        <v>3</v>
      </c>
      <c r="Z45" s="87">
        <v>5</v>
      </c>
      <c r="AA45" s="88">
        <v>5</v>
      </c>
      <c r="AB45" s="92">
        <f t="shared" si="4"/>
        <v>1.25</v>
      </c>
      <c r="AC45" s="148"/>
      <c r="AD45" s="87"/>
      <c r="AE45" s="87"/>
      <c r="AF45" s="87"/>
      <c r="AG45" s="148"/>
      <c r="AH45" s="148"/>
      <c r="AI45" s="61">
        <f t="shared" si="5"/>
        <v>0</v>
      </c>
      <c r="AJ45" s="94">
        <f t="shared" si="6"/>
        <v>0</v>
      </c>
      <c r="AK45" s="61"/>
      <c r="AL45" s="149"/>
      <c r="AM45" s="148"/>
      <c r="AN45" s="150"/>
      <c r="AO45" s="93"/>
      <c r="AP45" s="84">
        <f t="shared" si="7"/>
        <v>1.25</v>
      </c>
      <c r="AQ45" s="62"/>
      <c r="AR45" s="95">
        <f t="shared" si="8"/>
        <v>1.25</v>
      </c>
      <c r="AS45" s="19" t="s">
        <v>50</v>
      </c>
      <c r="AT45" s="151"/>
      <c r="AU45" s="29"/>
      <c r="AV45" s="152"/>
      <c r="AW45" s="152"/>
      <c r="AX45" s="152"/>
      <c r="AY45" s="152"/>
      <c r="AZ45" s="152"/>
      <c r="BA45" s="152"/>
      <c r="BB45" s="152"/>
    </row>
    <row r="46" spans="1:89" s="152" customFormat="1" ht="18.75" customHeight="1" thickBot="1">
      <c r="A46" s="67">
        <v>11</v>
      </c>
      <c r="B46" s="19" t="s">
        <v>21</v>
      </c>
      <c r="C46" s="20" t="s">
        <v>22</v>
      </c>
      <c r="D46" s="20" t="s">
        <v>2</v>
      </c>
      <c r="E46" s="21" t="s">
        <v>10</v>
      </c>
      <c r="F46" s="30"/>
      <c r="G46" s="31"/>
      <c r="H46" s="141"/>
      <c r="I46" s="30"/>
      <c r="J46" s="31"/>
      <c r="K46" s="158"/>
      <c r="L46" s="30"/>
      <c r="M46" s="31"/>
      <c r="N46" s="141"/>
      <c r="O46" s="30"/>
      <c r="P46" s="103"/>
      <c r="Q46" s="140"/>
      <c r="R46" s="144"/>
      <c r="S46" s="140"/>
      <c r="T46" s="145"/>
      <c r="U46" s="30"/>
      <c r="V46" s="146"/>
      <c r="W46" s="85">
        <f t="shared" si="3"/>
        <v>0</v>
      </c>
      <c r="X46" s="60"/>
      <c r="Y46" s="87"/>
      <c r="Z46" s="87">
        <v>0</v>
      </c>
      <c r="AA46" s="88">
        <f>Z46</f>
        <v>0</v>
      </c>
      <c r="AB46" s="183">
        <f>AA46*$AD$54</f>
        <v>0</v>
      </c>
      <c r="AC46" s="148"/>
      <c r="AD46" s="87"/>
      <c r="AE46" s="87"/>
      <c r="AF46" s="87"/>
      <c r="AG46" s="148"/>
      <c r="AH46" s="148"/>
      <c r="AI46" s="61">
        <f t="shared" si="5"/>
        <v>0</v>
      </c>
      <c r="AJ46" s="94">
        <f t="shared" si="6"/>
        <v>0</v>
      </c>
      <c r="AK46" s="61"/>
      <c r="AL46" s="149"/>
      <c r="AM46" s="148"/>
      <c r="AN46" s="150"/>
      <c r="AO46" s="93"/>
      <c r="AP46" s="84">
        <f t="shared" si="7"/>
        <v>0</v>
      </c>
      <c r="AQ46" s="62"/>
      <c r="AR46" s="95">
        <f t="shared" si="8"/>
        <v>0</v>
      </c>
      <c r="AS46" s="19" t="s">
        <v>21</v>
      </c>
      <c r="AT46" s="184"/>
      <c r="AU46" s="52"/>
      <c r="AV46" s="167"/>
      <c r="AW46" s="167"/>
      <c r="AX46" s="167"/>
      <c r="AY46" s="167"/>
      <c r="AZ46" s="167"/>
      <c r="BA46" s="167"/>
      <c r="BB46" s="167"/>
    </row>
    <row r="47" spans="1:89" s="116" customFormat="1" ht="22.5" customHeight="1">
      <c r="A47" s="80">
        <v>35</v>
      </c>
      <c r="B47" s="79" t="s">
        <v>100</v>
      </c>
      <c r="C47" s="80" t="s">
        <v>101</v>
      </c>
      <c r="D47" s="80" t="s">
        <v>115</v>
      </c>
      <c r="E47" s="81" t="s">
        <v>47</v>
      </c>
      <c r="F47" s="80"/>
      <c r="G47" s="80"/>
      <c r="H47" s="185"/>
      <c r="I47" s="53"/>
      <c r="J47" s="54"/>
      <c r="K47" s="186"/>
      <c r="L47" s="53"/>
      <c r="M47" s="54"/>
      <c r="N47" s="185"/>
      <c r="O47" s="53"/>
      <c r="P47" s="106"/>
      <c r="Q47" s="187"/>
      <c r="R47" s="188"/>
      <c r="S47" s="187"/>
      <c r="T47" s="189"/>
      <c r="U47" s="53"/>
      <c r="V47" s="190"/>
      <c r="W47" s="85">
        <f t="shared" si="3"/>
        <v>0</v>
      </c>
      <c r="X47" s="191"/>
      <c r="Y47" s="192">
        <v>0</v>
      </c>
      <c r="Z47" s="192">
        <v>0</v>
      </c>
      <c r="AA47" s="148">
        <f>Z47</f>
        <v>0</v>
      </c>
      <c r="AB47" s="193">
        <f>AA47*0.25</f>
        <v>0</v>
      </c>
      <c r="AC47" s="80"/>
      <c r="AD47" s="192"/>
      <c r="AE47" s="192"/>
      <c r="AF47" s="192"/>
      <c r="AG47" s="80"/>
      <c r="AH47" s="80"/>
      <c r="AI47" s="194">
        <f t="shared" si="5"/>
        <v>0</v>
      </c>
      <c r="AJ47" s="195">
        <f t="shared" si="6"/>
        <v>0</v>
      </c>
      <c r="AK47" s="194"/>
      <c r="AL47" s="196"/>
      <c r="AM47" s="80"/>
      <c r="AN47" s="150"/>
      <c r="AO47" s="197"/>
      <c r="AP47" s="198">
        <f t="shared" si="7"/>
        <v>0</v>
      </c>
      <c r="AQ47" s="199"/>
      <c r="AR47" s="200">
        <f t="shared" si="8"/>
        <v>0</v>
      </c>
      <c r="AS47" s="79" t="s">
        <v>100</v>
      </c>
      <c r="AT47" s="151"/>
      <c r="AU47" s="55"/>
    </row>
    <row r="48" spans="1:89" s="116" customFormat="1" ht="22.5" customHeight="1">
      <c r="A48" s="233">
        <v>41</v>
      </c>
      <c r="B48" s="28" t="s">
        <v>79</v>
      </c>
      <c r="C48" s="233"/>
      <c r="D48" s="233" t="s">
        <v>115</v>
      </c>
      <c r="E48" s="49" t="s">
        <v>47</v>
      </c>
      <c r="F48" s="235"/>
      <c r="G48" s="236"/>
      <c r="H48" s="237"/>
      <c r="I48" s="53"/>
      <c r="J48" s="54"/>
      <c r="K48" s="186"/>
      <c r="L48" s="53"/>
      <c r="M48" s="54"/>
      <c r="N48" s="185"/>
      <c r="O48" s="53"/>
      <c r="P48" s="106"/>
      <c r="Q48" s="187"/>
      <c r="R48" s="188"/>
      <c r="S48" s="187"/>
      <c r="T48" s="189"/>
      <c r="U48" s="53"/>
      <c r="V48" s="238"/>
      <c r="W48" s="85">
        <f t="shared" si="3"/>
        <v>0</v>
      </c>
      <c r="X48" s="60"/>
      <c r="Y48" s="240"/>
      <c r="Z48" s="192">
        <v>0</v>
      </c>
      <c r="AA48" s="88">
        <f>Z48</f>
        <v>0</v>
      </c>
      <c r="AB48" s="92">
        <f>AA48*0.25</f>
        <v>0</v>
      </c>
      <c r="AC48" s="80"/>
      <c r="AD48" s="192"/>
      <c r="AE48" s="192"/>
      <c r="AF48" s="192"/>
      <c r="AG48" s="80"/>
      <c r="AH48" s="80"/>
      <c r="AI48" s="194">
        <f t="shared" si="5"/>
        <v>0</v>
      </c>
      <c r="AJ48" s="195">
        <f t="shared" si="6"/>
        <v>0</v>
      </c>
      <c r="AK48" s="194"/>
      <c r="AL48" s="196"/>
      <c r="AM48" s="80"/>
      <c r="AN48" s="232"/>
      <c r="AO48" s="197"/>
      <c r="AP48" s="198">
        <f t="shared" si="7"/>
        <v>0</v>
      </c>
      <c r="AQ48" s="239"/>
      <c r="AR48" s="200">
        <f t="shared" si="8"/>
        <v>0</v>
      </c>
      <c r="AS48" s="28" t="s">
        <v>79</v>
      </c>
      <c r="AT48" s="151"/>
      <c r="AU48" s="55"/>
    </row>
    <row r="49" spans="1:75" s="40" customFormat="1" ht="21.75" customHeight="1">
      <c r="A49" s="148">
        <v>14</v>
      </c>
      <c r="B49" s="234" t="s">
        <v>210</v>
      </c>
      <c r="C49" s="148"/>
      <c r="D49" s="20" t="s">
        <v>2</v>
      </c>
      <c r="E49" s="21" t="s">
        <v>10</v>
      </c>
      <c r="F49" s="148"/>
      <c r="G49" s="148"/>
      <c r="H49" s="143"/>
      <c r="I49" s="50"/>
      <c r="J49" s="51"/>
      <c r="K49" s="201"/>
      <c r="L49" s="50"/>
      <c r="M49" s="51"/>
      <c r="N49" s="143"/>
      <c r="O49" s="50"/>
      <c r="P49" s="104"/>
      <c r="Q49" s="148"/>
      <c r="R49" s="86"/>
      <c r="S49" s="148"/>
      <c r="T49" s="143"/>
      <c r="U49" s="50"/>
      <c r="V49" s="143"/>
      <c r="W49" s="85"/>
      <c r="X49" s="156"/>
      <c r="Y49" s="87"/>
      <c r="Z49" s="87"/>
      <c r="AA49" s="88"/>
      <c r="AB49" s="92"/>
      <c r="AC49" s="148"/>
      <c r="AD49" s="87"/>
      <c r="AE49" s="87"/>
      <c r="AF49" s="87"/>
      <c r="AG49" s="148"/>
      <c r="AH49" s="148"/>
      <c r="AI49" s="61"/>
      <c r="AJ49" s="94"/>
      <c r="AK49" s="61"/>
      <c r="AL49" s="149"/>
      <c r="AM49" s="148"/>
      <c r="AN49" s="61"/>
      <c r="AO49" s="93"/>
      <c r="AP49" s="84"/>
      <c r="AQ49" s="191"/>
      <c r="AR49" s="95"/>
      <c r="AS49" s="234" t="s">
        <v>210</v>
      </c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6"/>
    </row>
    <row r="50" spans="1:75">
      <c r="U50" s="2"/>
      <c r="V50" s="27"/>
      <c r="W50" s="202"/>
      <c r="X50" s="2"/>
      <c r="Y50" s="6"/>
      <c r="AA50" s="5"/>
      <c r="AB50" s="7"/>
      <c r="AD50" s="203"/>
      <c r="AE50" s="203"/>
      <c r="AF50" s="204"/>
      <c r="AG50" s="122"/>
      <c r="AH50" s="122"/>
      <c r="AI50" s="205"/>
      <c r="AJ50" s="206"/>
      <c r="AK50" s="36"/>
      <c r="AO50" s="36"/>
      <c r="AR50" s="3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</row>
    <row r="51" spans="1:75">
      <c r="L51" s="208"/>
      <c r="M51" s="209"/>
      <c r="N51" s="210"/>
      <c r="O51" s="211"/>
      <c r="P51" s="211"/>
      <c r="Q51" s="210"/>
      <c r="R51" s="211"/>
      <c r="S51" s="211"/>
      <c r="T51" s="210"/>
      <c r="U51" s="211"/>
      <c r="V51" s="212"/>
      <c r="W51" s="213"/>
      <c r="X51" s="214"/>
      <c r="Y51" s="215"/>
      <c r="Z51" s="216"/>
      <c r="AA51" s="215"/>
      <c r="AB51" s="215"/>
      <c r="AC51" s="217"/>
      <c r="AD51" s="218"/>
      <c r="AE51" s="219"/>
      <c r="AF51" s="219"/>
      <c r="AG51" s="219"/>
      <c r="AH51" s="11"/>
      <c r="AI51" s="205"/>
      <c r="AJ51" s="206"/>
      <c r="AK51" s="218"/>
      <c r="AL51" s="220"/>
      <c r="AM51" s="219"/>
      <c r="AN51" s="11"/>
      <c r="AO51" s="11"/>
      <c r="AP51" s="11"/>
      <c r="AQ51" s="11"/>
      <c r="AR51" s="217"/>
      <c r="AW51" s="7"/>
    </row>
    <row r="52" spans="1:75">
      <c r="L52" s="211"/>
      <c r="M52" s="211"/>
      <c r="N52" s="210"/>
      <c r="O52" s="211"/>
      <c r="P52" s="211"/>
      <c r="Q52" s="210"/>
      <c r="R52" s="211"/>
      <c r="S52" s="211"/>
      <c r="T52" s="210"/>
      <c r="U52" s="211"/>
      <c r="V52" s="213"/>
      <c r="W52" s="213"/>
      <c r="X52" s="214"/>
      <c r="Y52" s="221"/>
      <c r="Z52" s="211"/>
      <c r="AA52" s="221"/>
      <c r="AB52" s="221"/>
      <c r="AC52" s="218"/>
      <c r="AD52" s="218"/>
      <c r="AE52" s="219"/>
      <c r="AF52" s="219"/>
      <c r="AG52" s="219"/>
      <c r="AH52" s="11"/>
      <c r="AI52" s="205"/>
      <c r="AJ52" s="206"/>
      <c r="AK52" s="218"/>
      <c r="AL52" s="220"/>
      <c r="AM52" s="219"/>
      <c r="AN52" s="11"/>
      <c r="AO52" s="11"/>
      <c r="AP52" s="11"/>
      <c r="AQ52" s="11"/>
      <c r="AR52" s="218"/>
    </row>
    <row r="53" spans="1:75">
      <c r="L53" s="211"/>
      <c r="M53" s="211"/>
      <c r="N53" s="210"/>
      <c r="O53" s="211"/>
      <c r="P53" s="211"/>
      <c r="Q53" s="210"/>
      <c r="R53" s="211"/>
      <c r="S53" s="211"/>
      <c r="T53" s="210"/>
      <c r="U53" s="211"/>
      <c r="V53" s="212"/>
      <c r="W53" s="213"/>
      <c r="X53" s="214"/>
      <c r="Y53" s="221"/>
      <c r="Z53" s="211"/>
      <c r="AA53" s="221"/>
      <c r="AB53" s="221"/>
      <c r="AC53" s="217"/>
      <c r="AD53" s="218"/>
      <c r="AE53" s="219"/>
      <c r="AF53" s="219"/>
      <c r="AG53" s="219"/>
      <c r="AH53" s="11"/>
      <c r="AI53" s="205"/>
      <c r="AJ53" s="206"/>
      <c r="AK53" s="218"/>
      <c r="AL53" s="220"/>
      <c r="AM53" s="219"/>
      <c r="AN53" s="11"/>
      <c r="AO53" s="11"/>
      <c r="AP53" s="11"/>
      <c r="AQ53" s="11"/>
      <c r="AR53" s="217"/>
    </row>
    <row r="54" spans="1:75">
      <c r="L54" s="211"/>
      <c r="M54" s="211"/>
      <c r="N54" s="222"/>
      <c r="O54" s="216"/>
      <c r="P54" s="216"/>
      <c r="Q54" s="222"/>
      <c r="R54" s="211"/>
      <c r="S54" s="216"/>
      <c r="T54" s="222"/>
      <c r="U54" s="216"/>
      <c r="V54" s="212"/>
      <c r="W54" s="213"/>
      <c r="X54" s="214"/>
      <c r="Y54" s="221"/>
      <c r="Z54" s="211"/>
      <c r="AA54" s="221"/>
      <c r="AB54" s="221"/>
      <c r="AC54" s="217"/>
      <c r="AD54" s="218"/>
      <c r="AE54" s="219"/>
      <c r="AF54" s="219"/>
      <c r="AG54" s="219"/>
      <c r="AH54" s="11"/>
      <c r="AI54" s="205"/>
      <c r="AJ54" s="206"/>
      <c r="AK54" s="218"/>
      <c r="AL54" s="220"/>
      <c r="AM54" s="219"/>
      <c r="AN54" s="11"/>
      <c r="AO54" s="11"/>
      <c r="AP54" s="11"/>
      <c r="AQ54" s="11"/>
      <c r="AR54" s="217"/>
    </row>
    <row r="55" spans="1:75">
      <c r="V55" s="27"/>
      <c r="W55" s="27"/>
      <c r="AI55" s="205"/>
      <c r="AJ55" s="206"/>
    </row>
    <row r="56" spans="1:75">
      <c r="V56" s="27"/>
      <c r="W56" s="27"/>
      <c r="AI56" s="205"/>
      <c r="AJ56" s="206"/>
    </row>
    <row r="57" spans="1:75">
      <c r="V57" s="27"/>
      <c r="W57" s="27"/>
      <c r="AI57" s="205"/>
      <c r="AJ57" s="206"/>
    </row>
    <row r="58" spans="1:75">
      <c r="V58" s="27"/>
      <c r="W58" s="27"/>
    </row>
    <row r="59" spans="1:75">
      <c r="V59" s="27"/>
      <c r="W59" s="27"/>
    </row>
    <row r="60" spans="1:75">
      <c r="V60" s="27"/>
      <c r="W60" s="27"/>
    </row>
    <row r="61" spans="1:75">
      <c r="V61" s="27"/>
      <c r="W61" s="27"/>
    </row>
    <row r="62" spans="1:75">
      <c r="V62" s="27"/>
      <c r="W62" s="27"/>
    </row>
    <row r="63" spans="1:75">
      <c r="V63" s="27"/>
      <c r="W63" s="27"/>
    </row>
    <row r="64" spans="1:75">
      <c r="V64" s="27"/>
      <c r="W64" s="27"/>
    </row>
    <row r="65" spans="22:23">
      <c r="V65" s="27"/>
      <c r="W65" s="27"/>
    </row>
    <row r="66" spans="22:23">
      <c r="V66" s="27"/>
      <c r="W66" s="27"/>
    </row>
    <row r="67" spans="22:23">
      <c r="V67" s="27"/>
      <c r="W67" s="27"/>
    </row>
    <row r="68" spans="22:23">
      <c r="V68" s="27"/>
      <c r="W68" s="27"/>
    </row>
    <row r="69" spans="22:23">
      <c r="V69" s="27"/>
      <c r="W69" s="27"/>
    </row>
    <row r="70" spans="22:23">
      <c r="V70" s="27"/>
      <c r="W70" s="27"/>
    </row>
    <row r="71" spans="22:23">
      <c r="V71" s="27"/>
      <c r="W71" s="27"/>
    </row>
    <row r="72" spans="22:23">
      <c r="V72" s="27"/>
      <c r="W72" s="27"/>
    </row>
    <row r="73" spans="22:23">
      <c r="V73" s="27"/>
      <c r="W73" s="27"/>
    </row>
    <row r="74" spans="22:23">
      <c r="V74" s="27"/>
      <c r="W74" s="27"/>
    </row>
    <row r="75" spans="22:23">
      <c r="V75" s="27"/>
      <c r="W75" s="27"/>
    </row>
    <row r="76" spans="22:23">
      <c r="V76" s="27"/>
      <c r="W76" s="27"/>
    </row>
    <row r="77" spans="22:23">
      <c r="V77" s="27"/>
      <c r="W77" s="27"/>
    </row>
    <row r="78" spans="22:23">
      <c r="V78" s="27"/>
      <c r="W78" s="27"/>
    </row>
    <row r="79" spans="22:23">
      <c r="V79" s="27"/>
      <c r="W79" s="27"/>
    </row>
    <row r="80" spans="22:23">
      <c r="V80" s="27"/>
      <c r="W80" s="27"/>
    </row>
    <row r="81" spans="22:23">
      <c r="V81" s="27"/>
      <c r="W81" s="27"/>
    </row>
    <row r="82" spans="22:23">
      <c r="V82" s="27"/>
      <c r="W82" s="27"/>
    </row>
    <row r="83" spans="22:23">
      <c r="V83" s="27"/>
      <c r="W83" s="27"/>
    </row>
    <row r="84" spans="22:23">
      <c r="V84" s="27"/>
      <c r="W84" s="27"/>
    </row>
    <row r="85" spans="22:23">
      <c r="V85" s="27"/>
      <c r="W85" s="27"/>
    </row>
    <row r="86" spans="22:23">
      <c r="V86" s="27"/>
      <c r="W86" s="27"/>
    </row>
    <row r="87" spans="22:23">
      <c r="V87" s="27"/>
      <c r="W87" s="27"/>
    </row>
    <row r="88" spans="22:23">
      <c r="V88" s="27"/>
      <c r="W88" s="27"/>
    </row>
  </sheetData>
  <sortState ref="AR6:AS49">
    <sortCondition descending="1" ref="AR6"/>
  </sortState>
  <mergeCells count="16">
    <mergeCell ref="A1:E1"/>
    <mergeCell ref="AC4:AJ4"/>
    <mergeCell ref="F3:X3"/>
    <mergeCell ref="Y3:AQ3"/>
    <mergeCell ref="AU3:AU5"/>
    <mergeCell ref="AP4:AP5"/>
    <mergeCell ref="AQ4:AQ5"/>
    <mergeCell ref="AT4:AT5"/>
    <mergeCell ref="AR3:AR5"/>
    <mergeCell ref="AS3:AT3"/>
    <mergeCell ref="AK4:AO4"/>
    <mergeCell ref="Y4:AB4"/>
    <mergeCell ref="F4:V4"/>
    <mergeCell ref="W4:W5"/>
    <mergeCell ref="X4:X5"/>
    <mergeCell ref="AS4:AS5"/>
  </mergeCells>
  <phoneticPr fontId="2" type="noConversion"/>
  <pageMargins left="0.35433070866141736" right="0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2018-2019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Katia</cp:lastModifiedBy>
  <cp:lastPrinted>2020-08-19T16:11:15Z</cp:lastPrinted>
  <dcterms:created xsi:type="dcterms:W3CDTF">2017-03-21T01:06:55Z</dcterms:created>
  <dcterms:modified xsi:type="dcterms:W3CDTF">2020-10-08T11:21:57Z</dcterms:modified>
</cp:coreProperties>
</file>