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9440" windowHeight="11745"/>
  </bookViews>
  <sheets>
    <sheet name="2016-2017" sheetId="1" r:id="rId1"/>
  </sheets>
  <calcPr calcId="145621"/>
</workbook>
</file>

<file path=xl/calcChain.xml><?xml version="1.0" encoding="utf-8"?>
<calcChain xmlns="http://schemas.openxmlformats.org/spreadsheetml/2006/main"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6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6" i="1"/>
  <c r="AS56" i="1" l="1"/>
  <c r="AK56" i="1"/>
  <c r="AD56" i="1"/>
  <c r="W56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6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6" i="1"/>
  <c r="N7" i="1"/>
  <c r="N8" i="1"/>
  <c r="N9" i="1"/>
  <c r="N10" i="1"/>
  <c r="N11" i="1"/>
  <c r="N12" i="1"/>
  <c r="N13" i="1"/>
  <c r="N14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6" i="1"/>
  <c r="AP19" i="1"/>
  <c r="H7" i="1"/>
  <c r="W7" i="1" s="1"/>
  <c r="W51" i="1" l="1"/>
  <c r="W49" i="1"/>
  <c r="W47" i="1"/>
  <c r="W45" i="1"/>
  <c r="W43" i="1"/>
  <c r="W41" i="1"/>
  <c r="W39" i="1"/>
  <c r="W37" i="1"/>
  <c r="W35" i="1"/>
  <c r="W33" i="1"/>
  <c r="W31" i="1"/>
  <c r="W29" i="1"/>
  <c r="W27" i="1"/>
  <c r="W25" i="1"/>
  <c r="W23" i="1"/>
  <c r="W21" i="1"/>
  <c r="W19" i="1"/>
  <c r="W17" i="1"/>
  <c r="W15" i="1"/>
  <c r="W13" i="1"/>
  <c r="W11" i="1"/>
  <c r="W9" i="1"/>
  <c r="W6" i="1"/>
  <c r="W50" i="1"/>
  <c r="W48" i="1"/>
  <c r="W46" i="1"/>
  <c r="W44" i="1"/>
  <c r="W42" i="1"/>
  <c r="W40" i="1"/>
  <c r="W38" i="1"/>
  <c r="W36" i="1"/>
  <c r="W34" i="1"/>
  <c r="W32" i="1"/>
  <c r="W30" i="1"/>
  <c r="W28" i="1"/>
  <c r="W26" i="1"/>
  <c r="W24" i="1"/>
  <c r="W22" i="1"/>
  <c r="W20" i="1"/>
  <c r="W18" i="1"/>
  <c r="W16" i="1"/>
  <c r="W14" i="1"/>
  <c r="W12" i="1"/>
  <c r="W10" i="1"/>
  <c r="W8" i="1"/>
  <c r="AP21" i="1"/>
  <c r="AP41" i="1"/>
  <c r="AP37" i="1"/>
  <c r="AP32" i="1"/>
  <c r="AP38" i="1"/>
  <c r="AP22" i="1"/>
  <c r="AP36" i="1"/>
  <c r="AP24" i="1"/>
  <c r="AP25" i="1"/>
  <c r="AP48" i="1"/>
  <c r="AP10" i="1"/>
  <c r="AP44" i="1"/>
  <c r="AP26" i="1"/>
  <c r="AP30" i="1"/>
  <c r="AP33" i="1"/>
  <c r="AP29" i="1"/>
  <c r="AP27" i="1"/>
  <c r="AP28" i="1"/>
  <c r="AP51" i="1"/>
  <c r="AP34" i="1"/>
  <c r="AP49" i="1"/>
  <c r="AP18" i="1"/>
  <c r="AP31" i="1"/>
  <c r="AP40" i="1"/>
  <c r="AP50" i="1"/>
  <c r="AP46" i="1"/>
  <c r="AP42" i="1"/>
  <c r="AP43" i="1"/>
  <c r="AP45" i="1"/>
  <c r="AP35" i="1"/>
  <c r="AP39" i="1"/>
  <c r="AP47" i="1"/>
  <c r="AJ53" i="1"/>
  <c r="AK54" i="1" s="1"/>
  <c r="AK57" i="1" s="1"/>
  <c r="AB53" i="1"/>
  <c r="AP6" i="1"/>
  <c r="AN53" i="1"/>
  <c r="AS54" i="1" s="1"/>
  <c r="AS57" i="1" s="1"/>
  <c r="AO19" i="1" s="1"/>
  <c r="AP20" i="1"/>
  <c r="AP17" i="1"/>
  <c r="AP15" i="1"/>
  <c r="AP13" i="1"/>
  <c r="AP11" i="1"/>
  <c r="AP9" i="1"/>
  <c r="AP7" i="1"/>
  <c r="AP23" i="1"/>
  <c r="AP16" i="1"/>
  <c r="AP14" i="1"/>
  <c r="AP12" i="1"/>
  <c r="AP8" i="1"/>
  <c r="W53" i="1" l="1"/>
  <c r="W54" i="1" s="1"/>
  <c r="W57" i="1" s="1"/>
  <c r="AD54" i="1"/>
  <c r="AD57" i="1" s="1"/>
  <c r="AO10" i="1"/>
  <c r="AO18" i="1"/>
  <c r="AO27" i="1"/>
  <c r="AO35" i="1"/>
  <c r="AO43" i="1"/>
  <c r="AO51" i="1"/>
  <c r="AO13" i="1"/>
  <c r="AO22" i="1"/>
  <c r="AO30" i="1"/>
  <c r="AO38" i="1"/>
  <c r="AO46" i="1"/>
  <c r="AO6" i="1"/>
  <c r="AO14" i="1"/>
  <c r="AO23" i="1"/>
  <c r="AO31" i="1"/>
  <c r="AO39" i="1"/>
  <c r="AO47" i="1"/>
  <c r="AO9" i="1"/>
  <c r="AO17" i="1"/>
  <c r="AO26" i="1"/>
  <c r="AO34" i="1"/>
  <c r="AO42" i="1"/>
  <c r="AO50" i="1"/>
  <c r="AO8" i="1"/>
  <c r="AO12" i="1"/>
  <c r="AO16" i="1"/>
  <c r="AO21" i="1"/>
  <c r="AO25" i="1"/>
  <c r="AO29" i="1"/>
  <c r="AO33" i="1"/>
  <c r="AO37" i="1"/>
  <c r="AO41" i="1"/>
  <c r="AO45" i="1"/>
  <c r="AO49" i="1"/>
  <c r="AO7" i="1"/>
  <c r="AO11" i="1"/>
  <c r="AO15" i="1"/>
  <c r="AO20" i="1"/>
  <c r="AO24" i="1"/>
  <c r="AO28" i="1"/>
  <c r="AO32" i="1"/>
  <c r="AO36" i="1"/>
  <c r="AO40" i="1"/>
  <c r="AO44" i="1"/>
  <c r="AO48" i="1"/>
  <c r="AO53" i="1" l="1"/>
  <c r="X11" i="1"/>
  <c r="X8" i="1"/>
  <c r="X10" i="1"/>
  <c r="X9" i="1"/>
  <c r="X6" i="1"/>
  <c r="X7" i="1"/>
  <c r="AB8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6" i="1"/>
  <c r="AB9" i="1"/>
  <c r="AB13" i="1"/>
  <c r="AB17" i="1"/>
  <c r="AB21" i="1"/>
  <c r="AB25" i="1"/>
  <c r="AB29" i="1"/>
  <c r="AB33" i="1"/>
  <c r="AB37" i="1"/>
  <c r="AB41" i="1"/>
  <c r="AB45" i="1"/>
  <c r="AB49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J7" i="1"/>
  <c r="AJ9" i="1"/>
  <c r="AJ11" i="1"/>
  <c r="AJ13" i="1"/>
  <c r="AJ15" i="1"/>
  <c r="AJ17" i="1"/>
  <c r="AJ19" i="1"/>
  <c r="AJ21" i="1"/>
  <c r="AJ23" i="1"/>
  <c r="AJ25" i="1"/>
  <c r="AJ27" i="1"/>
  <c r="AJ29" i="1"/>
  <c r="AJ33" i="1"/>
  <c r="AJ35" i="1"/>
  <c r="AJ39" i="1"/>
  <c r="AJ43" i="1"/>
  <c r="AJ47" i="1"/>
  <c r="AJ51" i="1"/>
  <c r="AJ8" i="1"/>
  <c r="AJ10" i="1"/>
  <c r="AJ12" i="1"/>
  <c r="AJ14" i="1"/>
  <c r="AJ16" i="1"/>
  <c r="AJ18" i="1"/>
  <c r="AJ20" i="1"/>
  <c r="AJ22" i="1"/>
  <c r="AJ24" i="1"/>
  <c r="AJ26" i="1"/>
  <c r="AJ28" i="1"/>
  <c r="AJ30" i="1"/>
  <c r="AJ32" i="1"/>
  <c r="AJ34" i="1"/>
  <c r="AJ36" i="1"/>
  <c r="AJ38" i="1"/>
  <c r="AJ40" i="1"/>
  <c r="AJ42" i="1"/>
  <c r="AJ44" i="1"/>
  <c r="AJ46" i="1"/>
  <c r="AJ48" i="1"/>
  <c r="AJ50" i="1"/>
  <c r="AJ6" i="1"/>
  <c r="AJ31" i="1"/>
  <c r="AJ37" i="1"/>
  <c r="AJ41" i="1"/>
  <c r="AJ45" i="1"/>
  <c r="AJ49" i="1"/>
  <c r="AQ31" i="1" l="1"/>
  <c r="AQ29" i="1"/>
  <c r="AQ21" i="1"/>
  <c r="AQ13" i="1"/>
  <c r="AK53" i="1"/>
  <c r="AC53" i="1"/>
  <c r="AQ39" i="1"/>
  <c r="AQ23" i="1"/>
  <c r="AQ7" i="1"/>
  <c r="AQ51" i="1"/>
  <c r="AQ43" i="1"/>
  <c r="AQ35" i="1"/>
  <c r="AQ27" i="1"/>
  <c r="AQ19" i="1"/>
  <c r="AQ11" i="1"/>
  <c r="AQ49" i="1"/>
  <c r="AQ41" i="1"/>
  <c r="AQ33" i="1"/>
  <c r="AQ25" i="1"/>
  <c r="AQ17" i="1"/>
  <c r="AQ9" i="1"/>
  <c r="AQ50" i="1"/>
  <c r="AQ46" i="1"/>
  <c r="AQ42" i="1"/>
  <c r="AQ38" i="1"/>
  <c r="AQ34" i="1"/>
  <c r="AQ30" i="1"/>
  <c r="AQ26" i="1"/>
  <c r="AQ22" i="1"/>
  <c r="AQ18" i="1"/>
  <c r="AQ14" i="1"/>
  <c r="AQ10" i="1"/>
  <c r="AQ47" i="1"/>
  <c r="AQ15" i="1"/>
  <c r="AQ45" i="1"/>
  <c r="AQ37" i="1"/>
  <c r="AQ6" i="1"/>
  <c r="AQ48" i="1"/>
  <c r="AQ44" i="1"/>
  <c r="AQ40" i="1"/>
  <c r="AQ36" i="1"/>
  <c r="AQ32" i="1"/>
  <c r="AQ28" i="1"/>
  <c r="AQ24" i="1"/>
  <c r="AQ20" i="1"/>
  <c r="AQ16" i="1"/>
  <c r="AQ12" i="1"/>
  <c r="AQ8" i="1"/>
  <c r="AR8" i="1" l="1"/>
  <c r="AR10" i="1"/>
  <c r="X12" i="1"/>
  <c r="AR12" i="1" s="1"/>
  <c r="X14" i="1"/>
  <c r="AR14" i="1" s="1"/>
  <c r="X16" i="1"/>
  <c r="AR16" i="1" s="1"/>
  <c r="X18" i="1"/>
  <c r="AR18" i="1" s="1"/>
  <c r="X20" i="1"/>
  <c r="AR20" i="1" s="1"/>
  <c r="X22" i="1"/>
  <c r="AR22" i="1" s="1"/>
  <c r="X24" i="1"/>
  <c r="AR24" i="1" s="1"/>
  <c r="X26" i="1"/>
  <c r="AR26" i="1" s="1"/>
  <c r="X28" i="1"/>
  <c r="AR28" i="1" s="1"/>
  <c r="X30" i="1"/>
  <c r="AR30" i="1" s="1"/>
  <c r="X32" i="1"/>
  <c r="AR32" i="1" s="1"/>
  <c r="X34" i="1"/>
  <c r="AR34" i="1" s="1"/>
  <c r="X36" i="1"/>
  <c r="AR36" i="1" s="1"/>
  <c r="X38" i="1"/>
  <c r="AR38" i="1" s="1"/>
  <c r="X40" i="1"/>
  <c r="AR40" i="1" s="1"/>
  <c r="X42" i="1"/>
  <c r="AR42" i="1" s="1"/>
  <c r="X44" i="1"/>
  <c r="AR44" i="1" s="1"/>
  <c r="X47" i="1"/>
  <c r="AR47" i="1" s="1"/>
  <c r="X49" i="1"/>
  <c r="AR49" i="1" s="1"/>
  <c r="X51" i="1"/>
  <c r="AR51" i="1" s="1"/>
  <c r="AR7" i="1"/>
  <c r="AR9" i="1"/>
  <c r="AR11" i="1"/>
  <c r="X13" i="1"/>
  <c r="AR13" i="1" s="1"/>
  <c r="X15" i="1"/>
  <c r="AR15" i="1" s="1"/>
  <c r="X17" i="1"/>
  <c r="AR17" i="1" s="1"/>
  <c r="X19" i="1"/>
  <c r="AR19" i="1" s="1"/>
  <c r="X21" i="1"/>
  <c r="AR21" i="1" s="1"/>
  <c r="X23" i="1"/>
  <c r="AR23" i="1" s="1"/>
  <c r="X25" i="1"/>
  <c r="AR25" i="1" s="1"/>
  <c r="X27" i="1"/>
  <c r="AR27" i="1" s="1"/>
  <c r="X29" i="1"/>
  <c r="AR29" i="1" s="1"/>
  <c r="X31" i="1"/>
  <c r="AR31" i="1" s="1"/>
  <c r="X33" i="1"/>
  <c r="AR33" i="1" s="1"/>
  <c r="X35" i="1"/>
  <c r="AR35" i="1" s="1"/>
  <c r="X37" i="1"/>
  <c r="AR37" i="1" s="1"/>
  <c r="X39" i="1"/>
  <c r="AR39" i="1" s="1"/>
  <c r="X41" i="1"/>
  <c r="AR41" i="1" s="1"/>
  <c r="X43" i="1"/>
  <c r="AR43" i="1" s="1"/>
  <c r="X45" i="1"/>
  <c r="AR45" i="1" s="1"/>
  <c r="X48" i="1"/>
  <c r="AR48" i="1" s="1"/>
  <c r="X50" i="1"/>
  <c r="AR50" i="1" s="1"/>
  <c r="X46" i="1"/>
  <c r="AR46" i="1" s="1"/>
  <c r="AR6" i="1" l="1"/>
  <c r="AR53" i="1" s="1"/>
  <c r="X53" i="1"/>
</calcChain>
</file>

<file path=xl/sharedStrings.xml><?xml version="1.0" encoding="utf-8"?>
<sst xmlns="http://schemas.openxmlformats.org/spreadsheetml/2006/main" count="394" uniqueCount="203">
  <si>
    <t>Рени Емил Калфин</t>
  </si>
  <si>
    <t>Рени Калфин, Reni Kalfin</t>
  </si>
  <si>
    <t>доктор</t>
  </si>
  <si>
    <t>професор</t>
  </si>
  <si>
    <t>Васил Николов Колев</t>
  </si>
  <si>
    <t>Васил  Колев, Vasil Kolev</t>
  </si>
  <si>
    <t>Юлияна Йорданова Йорданова-Кирова</t>
  </si>
  <si>
    <t>Юлияна Йорданова, Juliana Yordanova-Kirova</t>
  </si>
  <si>
    <t>Росица Николова Замфирова-Митова</t>
  </si>
  <si>
    <t>Росица Замфирова, Rositsa Zamfirova</t>
  </si>
  <si>
    <t>Надежда Богданова Бочева</t>
  </si>
  <si>
    <t>Надежда Бочева, Nadejda Bocheva</t>
  </si>
  <si>
    <t>доцент</t>
  </si>
  <si>
    <t>Юлиана Александрова Душанова</t>
  </si>
  <si>
    <t>Юлиана Душанова, Juliana Dushanova</t>
  </si>
  <si>
    <t>Валентина Кръстева Гриророва</t>
  </si>
  <si>
    <t>Валентина Григорова, Valentina Grigorova</t>
  </si>
  <si>
    <t>Румен Киров Киров</t>
  </si>
  <si>
    <t>Румен Киров, Roumen Kirov</t>
  </si>
  <si>
    <t>Катерина Илионова Стамболиева</t>
  </si>
  <si>
    <t>Катерина Стамболиева, Katerina Stambolieva</t>
  </si>
  <si>
    <t>Любка Павлова Танчева</t>
  </si>
  <si>
    <t>Любка Танчева, Lyubka Tancheva</t>
  </si>
  <si>
    <t>Яна Димитрова Чекаларова</t>
  </si>
  <si>
    <t>Яна Чекаларова, Jane Tchekalarova</t>
  </si>
  <si>
    <t>Мария Георгиева Генкова-Папазова</t>
  </si>
  <si>
    <t>Мария Папазова, Maria Papazova</t>
  </si>
  <si>
    <t>Мария Любенова Антонова</t>
  </si>
  <si>
    <t>Мария Антонова, Maria Antonova</t>
  </si>
  <si>
    <t>Даниела Маринова Пехливанова</t>
  </si>
  <si>
    <t>Даниела Пехливанова, Daniela Pehlivanova</t>
  </si>
  <si>
    <t>Биляна Захариева Генова</t>
  </si>
  <si>
    <t>Биляна Генова, Biljana Genova</t>
  </si>
  <si>
    <t>главен асистент</t>
  </si>
  <si>
    <t>Милена Славчева Михайлова</t>
  </si>
  <si>
    <t>Милена Славчева Михайлова, Milena Mihajlova</t>
  </si>
  <si>
    <t>Калина Иванова Рачева</t>
  </si>
  <si>
    <t>Емил Ставрев Сотиров</t>
  </si>
  <si>
    <t>Емил Сотиров, Emil Sotiriv</t>
  </si>
  <si>
    <t>Мирослава Димитрова Стефанова</t>
  </si>
  <si>
    <t>Мирослава  Стефанова,  Miroslava Stefanova</t>
  </si>
  <si>
    <t>Стелиана Миткова Борисова</t>
  </si>
  <si>
    <t>Стелиана Борисова, Steliana Borisova</t>
  </si>
  <si>
    <t>Борис Георгиев Кадинов</t>
  </si>
  <si>
    <t>Борис Кадинов, Boris Kadinov</t>
  </si>
  <si>
    <t>Елина Руменова Цветанова</t>
  </si>
  <si>
    <t>Елина Цветанова, Elina Tzvetanova</t>
  </si>
  <si>
    <t>Полина Иванова Матеева</t>
  </si>
  <si>
    <t>Полина Матеева, Polina Mateeva</t>
  </si>
  <si>
    <t>Цветалин Тотев Тотев</t>
  </si>
  <si>
    <t>Цветалин Тотев, Tsvetalin Totev</t>
  </si>
  <si>
    <t>Пламенка Христова Нанова</t>
  </si>
  <si>
    <t>Пламенка Нанова, Plamenka Nanova</t>
  </si>
  <si>
    <t>асистент</t>
  </si>
  <si>
    <t>Милена Емилова Станева</t>
  </si>
  <si>
    <t>Милена Станева, Milena Staneva</t>
  </si>
  <si>
    <t>Людмила Иванова Шикова</t>
  </si>
  <si>
    <t>Людмила Шикова, Lyudmila Shikova</t>
  </si>
  <si>
    <t>Лидия Василева Кортенска</t>
  </si>
  <si>
    <t>Лидия Кортенска, Lidija Kortenska</t>
  </si>
  <si>
    <t>Мария Иванова Лазарова</t>
  </si>
  <si>
    <t>Мария Лазарова, Maria Lazarova</t>
  </si>
  <si>
    <t>Христина Венелинова Христова</t>
  </si>
  <si>
    <t>Христина Христова, Christina Christova</t>
  </si>
  <si>
    <t>Иван Миленов Христов</t>
  </si>
  <si>
    <t>Иван Христов, Ivan Christov</t>
  </si>
  <si>
    <t>Златина Петкова, Zlatina Petkova</t>
  </si>
  <si>
    <t>Лора Владимирова Дякова</t>
  </si>
  <si>
    <t>Лора Дякова, Lora Dyakova</t>
  </si>
  <si>
    <t>Димитринка Йорданова Атанасова</t>
  </si>
  <si>
    <t>Димитринка Атанасова, Dimitrinka Atanasova</t>
  </si>
  <si>
    <t>Галина Трайкова Ненкова</t>
  </si>
  <si>
    <t>Галина Ненкова, Galina Nenkova</t>
  </si>
  <si>
    <t>Лиана Гивиевна Алова</t>
  </si>
  <si>
    <t>Лиана Алова, Liana Alova</t>
  </si>
  <si>
    <t>Aлмира Павлова Георгиева</t>
  </si>
  <si>
    <t>Алмира Георгиева, Almira Georgieva</t>
  </si>
  <si>
    <t>научна степен</t>
  </si>
  <si>
    <t>академична длъжност</t>
  </si>
  <si>
    <t>Маргарита Боянова Видинова</t>
  </si>
  <si>
    <t>Златина Петрова Ненчовска</t>
  </si>
  <si>
    <t>№ по ред</t>
  </si>
  <si>
    <t>изследователски състав - трите имена</t>
  </si>
  <si>
    <t xml:space="preserve">Катерина Иванова Кирилова </t>
  </si>
  <si>
    <t>Румяна Гешева Митрева</t>
  </si>
  <si>
    <t>Полина Стоянова Петкова - Кирова</t>
  </si>
  <si>
    <t xml:space="preserve">Андрей Борисов Попатанасов </t>
  </si>
  <si>
    <t>Диамара Нонева Узунова</t>
  </si>
  <si>
    <t>Мирослава Огнянова Стефанова</t>
  </si>
  <si>
    <t>Наташа Маринова Иванова</t>
  </si>
  <si>
    <t>Полина Петкова-Кирова, Polina S. Petkova-Kirova</t>
  </si>
  <si>
    <t>име, под което публикува</t>
  </si>
  <si>
    <t>Наталия Иванова, Ivanova Natalia</t>
  </si>
  <si>
    <t>Kirilova Katerina</t>
  </si>
  <si>
    <t>Mitreva Rumiana</t>
  </si>
  <si>
    <t>Other papers</t>
  </si>
  <si>
    <t>Q1 papers</t>
  </si>
  <si>
    <t>Q2 papers</t>
  </si>
  <si>
    <t>Q3 papers</t>
  </si>
  <si>
    <t>Q4 papers</t>
  </si>
  <si>
    <t>1/2</t>
  </si>
  <si>
    <t>1/6</t>
  </si>
  <si>
    <t>1/5</t>
  </si>
  <si>
    <t>1/3</t>
  </si>
  <si>
    <t>1/8</t>
  </si>
  <si>
    <t>1/7</t>
  </si>
  <si>
    <t>1/2+1/8</t>
  </si>
  <si>
    <t>1/4</t>
  </si>
  <si>
    <t>1/4+1/5+1/6</t>
  </si>
  <si>
    <t>1/4+1/5</t>
  </si>
  <si>
    <t>1/5+1/6</t>
  </si>
  <si>
    <t>1/6+1/6</t>
  </si>
  <si>
    <t>1/3+1/3+1/4</t>
  </si>
  <si>
    <t>точки</t>
  </si>
  <si>
    <t>стойност</t>
  </si>
  <si>
    <t>Институт по невробиология - БАН списък на изследователския състав на основен трудов договор към 31.01.2017 г. Данни за 2016 и 2017 година</t>
  </si>
  <si>
    <t>1/6+1/8</t>
  </si>
  <si>
    <t>1/5+1/3+1/3</t>
  </si>
  <si>
    <t>1/6+1/5</t>
  </si>
  <si>
    <t>1/3+1/4</t>
  </si>
  <si>
    <t>1/3 P1</t>
  </si>
  <si>
    <t>1/6 P1</t>
  </si>
  <si>
    <t>Цитира-ния междунарброй, 2016-2018</t>
  </si>
  <si>
    <t>Общо точки:</t>
  </si>
  <si>
    <t>дял:</t>
  </si>
  <si>
    <t>Стойност на 1 точка, лв:</t>
  </si>
  <si>
    <t>Общо пари за ИНБ, лв.:</t>
  </si>
  <si>
    <t>Мария Иванова Кънева</t>
  </si>
  <si>
    <t>Maria Kaneva</t>
  </si>
  <si>
    <t>1/4 P1</t>
  </si>
  <si>
    <t>Критерий 1  ПУБЛИКАЦИОННА АКТИВНОСТ  50%</t>
  </si>
  <si>
    <t>Критерий 2  ЦИТИРАНИЯ БЕЗ АВТОЦИТИРАНИЯ   25%</t>
  </si>
  <si>
    <t>Критерий 3 ПРИВЛЕЧЕНИ СРЕДСТВА ОТ ВЪНШНИ НА БАН ИЗТОЧНИЦИ   15%</t>
  </si>
  <si>
    <t>Ръковод. проект, международен</t>
  </si>
  <si>
    <t>Участник проект, международен</t>
  </si>
  <si>
    <t>Ръковод. проект БГ</t>
  </si>
  <si>
    <t>Участник проект БГ</t>
  </si>
  <si>
    <t>Рецензия за PhD</t>
  </si>
  <si>
    <t>Рецензия за ДН</t>
  </si>
  <si>
    <t>Лекции за попул. на науката</t>
  </si>
  <si>
    <t>Ананимни рецензии</t>
  </si>
  <si>
    <t>Организ. м/унар. меропр. в БГ с мин.30 уч.</t>
  </si>
  <si>
    <t>Защитена дисертация PhD</t>
  </si>
  <si>
    <t>Защитена дисертация ДН</t>
  </si>
  <si>
    <t>Част I</t>
  </si>
  <si>
    <t>Част II</t>
  </si>
  <si>
    <t>Част III</t>
  </si>
  <si>
    <t>Критерий 4  ДЕЙНОСТИ, ПРЯКО ОБСЛ. ДЪРЖАВАТА  5%</t>
  </si>
  <si>
    <t>% лв.</t>
  </si>
  <si>
    <t>Общо % лв.:</t>
  </si>
  <si>
    <t>Общо точки част 2а</t>
  </si>
  <si>
    <t>Общо точки част 2б</t>
  </si>
  <si>
    <t>Общо точки част 2в</t>
  </si>
  <si>
    <t>Общо точки част 2</t>
  </si>
  <si>
    <t>Общо точки част 1</t>
  </si>
  <si>
    <t xml:space="preserve">лв. за част I </t>
  </si>
  <si>
    <t>лв. за част IIа</t>
  </si>
  <si>
    <t>лв. за част IIб</t>
  </si>
  <si>
    <t>лв. за част IIв</t>
  </si>
  <si>
    <t>1/5+1/7+1/6</t>
  </si>
  <si>
    <t>1/6+1/7</t>
  </si>
  <si>
    <t>Организ м/унар. меропр. мин. 30 уч.</t>
  </si>
  <si>
    <t>.</t>
  </si>
  <si>
    <t>1/6+1/7+1/6+ 1/4</t>
  </si>
  <si>
    <t>1/6P1+1/2 P1</t>
  </si>
  <si>
    <t>Организ м/унар. меропр. мин.30 уч.</t>
  </si>
  <si>
    <t>1/4+1/8</t>
  </si>
  <si>
    <t>1/4+1/6+1/8</t>
  </si>
  <si>
    <t>Организ. м/унар мероп. в БГ с мин.30 уч.</t>
  </si>
  <si>
    <t>1/3P1+1/3 M62</t>
  </si>
  <si>
    <t>1/2P1+1/2P1</t>
  </si>
  <si>
    <t>1/3+1/2</t>
  </si>
  <si>
    <t>1/2M3+1/2P1+1/2P1+1/3P1+1/2P1</t>
  </si>
  <si>
    <t>1/7+1+1/5</t>
  </si>
  <si>
    <t>1/6 P1+ 1/5 P1</t>
  </si>
  <si>
    <t>1/3 M62+1/3 M62+1/8 P1+1/4 P1</t>
  </si>
  <si>
    <t>1/3 M62 + 1/3 P1</t>
  </si>
  <si>
    <t>1/3 M62</t>
  </si>
  <si>
    <t>1/8 + 1/4</t>
  </si>
  <si>
    <t>1/7 P1+1/6 P1</t>
  </si>
  <si>
    <t>Only SJR papers</t>
  </si>
  <si>
    <t>1/5P1</t>
  </si>
  <si>
    <t>Координатор проект, международен</t>
  </si>
  <si>
    <t>Координатор проект БГ</t>
  </si>
  <si>
    <t xml:space="preserve">paper Q1 </t>
  </si>
  <si>
    <t>paper Q2</t>
  </si>
  <si>
    <t>paper Q3</t>
  </si>
  <si>
    <t>paper Q4</t>
  </si>
  <si>
    <t>Участник проект БГ 16-17</t>
  </si>
  <si>
    <t>Координатор проект БГ 16-17</t>
  </si>
  <si>
    <t>Ръковод. проект БГ 16-17</t>
  </si>
  <si>
    <t>Участник проект, международен 16-17</t>
  </si>
  <si>
    <t>Координатор проект, международен 16-17</t>
  </si>
  <si>
    <t>Ръковод. проект, международен 16-17</t>
  </si>
  <si>
    <t>paper with only SJR</t>
  </si>
  <si>
    <r>
      <rPr>
        <sz val="8"/>
        <rFont val="Times New Roman"/>
        <family val="1"/>
        <charset val="204"/>
      </rPr>
      <t>part of monograph int. M62=T4=</t>
    </r>
    <r>
      <rPr>
        <sz val="8"/>
        <color rgb="FFFF0000"/>
        <rFont val="Times New Roman"/>
        <family val="1"/>
        <charset val="204"/>
      </rPr>
      <t>0.4</t>
    </r>
  </si>
  <si>
    <r>
      <rPr>
        <sz val="8"/>
        <rFont val="Times New Roman"/>
        <family val="1"/>
        <charset val="204"/>
      </rPr>
      <t>monograph int. M6=</t>
    </r>
    <r>
      <rPr>
        <sz val="8"/>
        <color rgb="FFFF0000"/>
        <rFont val="Times New Roman"/>
        <family val="1"/>
        <charset val="204"/>
      </rPr>
      <t>6</t>
    </r>
  </si>
  <si>
    <r>
      <rPr>
        <sz val="8"/>
        <rFont val="Times New Roman"/>
        <family val="1"/>
        <charset val="204"/>
      </rPr>
      <t>monograph BG M3=</t>
    </r>
    <r>
      <rPr>
        <sz val="8"/>
        <color rgb="FFFF0000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</si>
  <si>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part of monograph BG M32=T2=</t>
    </r>
    <r>
      <rPr>
        <sz val="8"/>
        <color rgb="FFFF0000"/>
        <rFont val="Times New Roman"/>
        <family val="1"/>
        <charset val="204"/>
      </rPr>
      <t>0.2</t>
    </r>
  </si>
  <si>
    <r>
      <rPr>
        <sz val="8"/>
        <rFont val="Times New Roman"/>
        <family val="1"/>
        <charset val="204"/>
      </rPr>
      <t>nonreffered papers &amp; Proc. P1=</t>
    </r>
    <r>
      <rPr>
        <sz val="8"/>
        <color rgb="FFFF0000"/>
        <rFont val="Times New Roman"/>
        <family val="1"/>
        <charset val="204"/>
      </rPr>
      <t>0.1</t>
    </r>
  </si>
  <si>
    <r>
      <rPr>
        <sz val="8"/>
        <rFont val="Times New Roman"/>
        <family val="1"/>
        <charset val="204"/>
      </rPr>
      <t>Paper in reff. thematic issue BG T2=</t>
    </r>
    <r>
      <rPr>
        <sz val="8"/>
        <color rgb="FFFF0000"/>
        <rFont val="Times New Roman"/>
        <family val="1"/>
        <charset val="204"/>
      </rPr>
      <t>0.2</t>
    </r>
  </si>
  <si>
    <r>
      <rPr>
        <sz val="8"/>
        <rFont val="Times New Roman"/>
        <family val="1"/>
        <charset val="204"/>
      </rPr>
      <t>Paper in reff. thematic issue int. T4=</t>
    </r>
    <r>
      <rPr>
        <sz val="8"/>
        <color rgb="FFFF0000"/>
        <rFont val="Times New Roman"/>
        <family val="1"/>
        <charset val="204"/>
      </rPr>
      <t>0.4</t>
    </r>
  </si>
  <si>
    <t>Експ станов и докл. в полза на орг. извън ИНБ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</si>
</sst>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trike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2">
    <xf numFmtId="0" fontId="0" fillId="0" borderId="0" xfId="0"/>
    <xf numFmtId="0" fontId="5" fillId="0" borderId="0" xfId="0" applyNumberFormat="1" applyFont="1"/>
    <xf numFmtId="2" fontId="6" fillId="0" borderId="0" xfId="0" applyNumberFormat="1" applyFont="1" applyFill="1"/>
    <xf numFmtId="0" fontId="7" fillId="0" borderId="0" xfId="0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2" fontId="5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/>
    <xf numFmtId="2" fontId="6" fillId="0" borderId="0" xfId="0" applyNumberFormat="1" applyFont="1"/>
    <xf numFmtId="0" fontId="7" fillId="0" borderId="0" xfId="0" applyFont="1"/>
    <xf numFmtId="0" fontId="7" fillId="0" borderId="11" xfId="0" applyFont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/>
    <xf numFmtId="0" fontId="7" fillId="0" borderId="0" xfId="0" applyFont="1" applyAlignment="1"/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left" vertical="center"/>
      <protection locked="0"/>
    </xf>
    <xf numFmtId="0" fontId="13" fillId="2" borderId="3" xfId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1" fillId="0" borderId="0" xfId="0" applyNumberFormat="1" applyFont="1" applyFill="1"/>
    <xf numFmtId="0" fontId="11" fillId="0" borderId="0" xfId="0" applyFont="1" applyFill="1"/>
    <xf numFmtId="49" fontId="11" fillId="0" borderId="0" xfId="0" applyNumberFormat="1" applyFont="1" applyFill="1"/>
    <xf numFmtId="2" fontId="11" fillId="0" borderId="0" xfId="0" applyNumberFormat="1" applyFont="1" applyFill="1"/>
    <xf numFmtId="2" fontId="11" fillId="0" borderId="0" xfId="0" applyNumberFormat="1" applyFont="1"/>
    <xf numFmtId="49" fontId="11" fillId="0" borderId="0" xfId="0" applyNumberFormat="1" applyFont="1" applyFill="1" applyAlignment="1">
      <alignment vertical="center" wrapText="1"/>
    </xf>
    <xf numFmtId="0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vertical="center" wrapText="1"/>
    </xf>
    <xf numFmtId="2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5" fillId="0" borderId="5" xfId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3" fillId="2" borderId="9" xfId="1" applyFont="1" applyFill="1" applyBorder="1" applyAlignment="1" applyProtection="1">
      <alignment horizontal="center" vertical="center" wrapText="1"/>
      <protection locked="0"/>
    </xf>
    <xf numFmtId="0" fontId="13" fillId="0" borderId="9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0" xfId="1" applyFont="1" applyFill="1" applyBorder="1" applyAlignment="1" applyProtection="1">
      <alignment horizontal="left" vertical="center"/>
      <protection locked="0"/>
    </xf>
    <xf numFmtId="0" fontId="6" fillId="2" borderId="21" xfId="1" applyFont="1" applyFill="1" applyBorder="1" applyAlignment="1" applyProtection="1">
      <alignment horizontal="left" vertical="center"/>
      <protection locked="0"/>
    </xf>
    <xf numFmtId="0" fontId="6" fillId="0" borderId="21" xfId="1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>
      <alignment horizontal="left" vertical="center"/>
    </xf>
    <xf numFmtId="0" fontId="6" fillId="0" borderId="22" xfId="1" applyFont="1" applyFill="1" applyBorder="1" applyAlignment="1" applyProtection="1">
      <alignment horizontal="left"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Fill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9" fillId="0" borderId="0" xfId="0" applyFont="1"/>
    <xf numFmtId="2" fontId="6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wrapText="1"/>
    </xf>
    <xf numFmtId="2" fontId="13" fillId="0" borderId="0" xfId="0" applyNumberFormat="1" applyFont="1" applyFill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/>
    <xf numFmtId="0" fontId="12" fillId="0" borderId="0" xfId="0" applyFont="1"/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2" fontId="14" fillId="5" borderId="8" xfId="0" applyNumberFormat="1" applyFont="1" applyFill="1" applyBorder="1" applyAlignment="1">
      <alignment horizontal="center" vertical="center" wrapText="1"/>
    </xf>
    <xf numFmtId="2" fontId="18" fillId="6" borderId="8" xfId="0" applyNumberFormat="1" applyFont="1" applyFill="1" applyBorder="1" applyAlignment="1">
      <alignment horizontal="center" vertical="center" wrapText="1"/>
    </xf>
    <xf numFmtId="49" fontId="8" fillId="7" borderId="13" xfId="0" applyNumberFormat="1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2" fontId="7" fillId="8" borderId="13" xfId="0" applyNumberFormat="1" applyFont="1" applyFill="1" applyBorder="1" applyAlignment="1">
      <alignment horizontal="center" vertical="center"/>
    </xf>
    <xf numFmtId="2" fontId="6" fillId="8" borderId="8" xfId="0" applyNumberFormat="1" applyFont="1" applyFill="1" applyBorder="1" applyAlignment="1">
      <alignment horizontal="center" vertical="center" wrapText="1"/>
    </xf>
    <xf numFmtId="0" fontId="6" fillId="8" borderId="9" xfId="0" applyNumberFormat="1" applyFont="1" applyFill="1" applyBorder="1" applyAlignment="1">
      <alignment horizontal="center" vertical="center" wrapText="1"/>
    </xf>
    <xf numFmtId="2" fontId="6" fillId="8" borderId="9" xfId="0" applyNumberFormat="1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2" fontId="8" fillId="3" borderId="24" xfId="0" applyNumberFormat="1" applyFont="1" applyFill="1" applyBorder="1" applyAlignment="1">
      <alignment horizontal="center" vertical="center" wrapText="1"/>
    </xf>
    <xf numFmtId="2" fontId="8" fillId="7" borderId="25" xfId="0" applyNumberFormat="1" applyFont="1" applyFill="1" applyBorder="1" applyAlignment="1">
      <alignment horizontal="center" vertical="center" wrapText="1"/>
    </xf>
    <xf numFmtId="2" fontId="17" fillId="0" borderId="25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" fontId="8" fillId="7" borderId="26" xfId="0" applyNumberFormat="1" applyFont="1" applyFill="1" applyBorder="1" applyAlignment="1">
      <alignment horizontal="center" vertical="center" wrapText="1"/>
    </xf>
    <xf numFmtId="2" fontId="14" fillId="5" borderId="26" xfId="0" applyNumberFormat="1" applyFont="1" applyFill="1" applyBorder="1" applyAlignment="1">
      <alignment horizontal="center" vertical="center" wrapText="1"/>
    </xf>
    <xf numFmtId="2" fontId="18" fillId="4" borderId="24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7" borderId="3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2" fontId="14" fillId="5" borderId="3" xfId="0" applyNumberFormat="1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 wrapText="1"/>
    </xf>
    <xf numFmtId="2" fontId="18" fillId="6" borderId="26" xfId="0" applyNumberFormat="1" applyFont="1" applyFill="1" applyBorder="1" applyAlignment="1">
      <alignment horizontal="center" vertical="center" wrapText="1"/>
    </xf>
    <xf numFmtId="2" fontId="18" fillId="6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2" fontId="17" fillId="6" borderId="6" xfId="0" applyNumberFormat="1" applyFont="1" applyFill="1" applyBorder="1" applyAlignment="1">
      <alignment horizontal="center" vertical="center" wrapText="1"/>
    </xf>
    <xf numFmtId="2" fontId="17" fillId="6" borderId="18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" fontId="17" fillId="4" borderId="6" xfId="0" applyNumberFormat="1" applyFont="1" applyFill="1" applyBorder="1" applyAlignment="1">
      <alignment horizontal="center" vertical="center" wrapText="1"/>
    </xf>
    <xf numFmtId="2" fontId="17" fillId="4" borderId="17" xfId="0" applyNumberFormat="1" applyFont="1" applyFill="1" applyBorder="1" applyAlignment="1">
      <alignment horizontal="center" vertical="center" wrapText="1"/>
    </xf>
    <xf numFmtId="2" fontId="17" fillId="4" borderId="18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2" fontId="14" fillId="5" borderId="6" xfId="0" applyNumberFormat="1" applyFont="1" applyFill="1" applyBorder="1" applyAlignment="1">
      <alignment horizontal="center" vertical="center" wrapText="1"/>
    </xf>
    <xf numFmtId="2" fontId="14" fillId="5" borderId="1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Нормален 2" xfId="1"/>
    <cellStyle name="Нормален 2 2" xfId="2"/>
  </cellStyles>
  <dxfs count="0"/>
  <tableStyles count="0" defaultTableStyle="TableStyleMedium9" defaultPivotStyle="PivotStyleLight16"/>
  <colors>
    <mruColors>
      <color rgb="FFFFFFCC"/>
      <color rgb="FFCCFFFF"/>
      <color rgb="FFFFFF99"/>
      <color rgb="FFFF99FF"/>
      <color rgb="FFFF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57"/>
  <sheetViews>
    <sheetView tabSelected="1" topLeftCell="Q1" zoomScale="90" zoomScaleNormal="90" workbookViewId="0">
      <selection activeCell="AS43" sqref="AS43"/>
    </sheetView>
  </sheetViews>
  <sheetFormatPr defaultRowHeight="11.25" x14ac:dyDescent="0.2"/>
  <cols>
    <col min="1" max="1" width="4.85546875" style="10" customWidth="1"/>
    <col min="2" max="2" width="26.7109375" style="10" customWidth="1"/>
    <col min="3" max="3" width="0.42578125" style="10" customWidth="1"/>
    <col min="4" max="4" width="7.7109375" style="10" customWidth="1"/>
    <col min="5" max="5" width="9" style="10" customWidth="1"/>
    <col min="6" max="6" width="6.7109375" style="8" customWidth="1"/>
    <col min="7" max="7" width="5.140625" style="5" customWidth="1"/>
    <col min="8" max="8" width="4.85546875" style="3" customWidth="1"/>
    <col min="9" max="9" width="6.7109375" style="7" customWidth="1"/>
    <col min="10" max="11" width="4.85546875" style="7" customWidth="1"/>
    <col min="12" max="12" width="6.7109375" style="7" customWidth="1"/>
    <col min="13" max="14" width="4.85546875" style="7" customWidth="1"/>
    <col min="15" max="15" width="6.7109375" style="7" customWidth="1"/>
    <col min="16" max="17" width="4.85546875" style="7" customWidth="1"/>
    <col min="18" max="19" width="5.5703125" style="7" customWidth="1"/>
    <col min="20" max="20" width="4.85546875" style="7" customWidth="1"/>
    <col min="21" max="21" width="6.7109375" style="7" customWidth="1"/>
    <col min="22" max="22" width="5.42578125" style="2" customWidth="1"/>
    <col min="23" max="23" width="6" style="2" customWidth="1"/>
    <col min="24" max="24" width="5.5703125" style="8" customWidth="1"/>
    <col min="25" max="25" width="4.85546875" style="7" customWidth="1"/>
    <col min="26" max="27" width="4.85546875" style="8" customWidth="1"/>
    <col min="28" max="28" width="5.85546875" style="7" customWidth="1"/>
    <col min="29" max="29" width="5.85546875" style="8" customWidth="1"/>
    <col min="30" max="30" width="6" style="8" customWidth="1"/>
    <col min="31" max="31" width="6" style="9" customWidth="1"/>
    <col min="32" max="32" width="5.5703125" style="9" customWidth="1"/>
    <col min="33" max="33" width="4.85546875" style="9" customWidth="1"/>
    <col min="34" max="34" width="4.85546875" style="15" customWidth="1"/>
    <col min="35" max="35" width="4.85546875" style="10" customWidth="1"/>
    <col min="36" max="36" width="5.85546875" style="10" customWidth="1"/>
    <col min="37" max="37" width="6" style="10" customWidth="1"/>
    <col min="38" max="38" width="5.5703125" style="3" customWidth="1"/>
    <col min="39" max="39" width="5.5703125" style="10" customWidth="1"/>
    <col min="40" max="40" width="5.28515625" style="17" customWidth="1"/>
    <col min="41" max="41" width="4.85546875" style="10" customWidth="1"/>
    <col min="42" max="42" width="5.28515625" style="10" customWidth="1"/>
    <col min="43" max="43" width="4.85546875" style="10" customWidth="1"/>
    <col min="44" max="44" width="6.28515625" style="10" customWidth="1"/>
    <col min="45" max="45" width="5.85546875" style="10" customWidth="1"/>
    <col min="46" max="46" width="6" style="10" customWidth="1"/>
    <col min="47" max="47" width="29.42578125" style="10" customWidth="1"/>
    <col min="48" max="48" width="6" style="10" customWidth="1"/>
    <col min="49" max="49" width="5.5703125" style="10" customWidth="1"/>
    <col min="50" max="50" width="5.85546875" style="10" customWidth="1"/>
    <col min="51" max="51" width="4.85546875" style="10" customWidth="1"/>
    <col min="52" max="52" width="6.140625" style="10" customWidth="1"/>
    <col min="53" max="53" width="9.140625" style="10" customWidth="1"/>
    <col min="54" max="54" width="9.140625" style="10"/>
    <col min="55" max="55" width="26.140625" style="10" customWidth="1"/>
    <col min="56" max="16384" width="9.140625" style="10"/>
  </cols>
  <sheetData>
    <row r="1" spans="1:54" ht="111" customHeight="1" thickBot="1" x14ac:dyDescent="0.25">
      <c r="A1" s="159" t="s">
        <v>115</v>
      </c>
      <c r="B1" s="159"/>
      <c r="C1" s="159"/>
      <c r="D1" s="159"/>
      <c r="E1" s="159"/>
      <c r="F1" s="1">
        <v>8</v>
      </c>
      <c r="G1" s="113" t="s">
        <v>184</v>
      </c>
      <c r="I1" s="4">
        <v>4</v>
      </c>
      <c r="J1" s="114" t="s">
        <v>185</v>
      </c>
      <c r="K1" s="2"/>
      <c r="L1" s="4">
        <v>2</v>
      </c>
      <c r="M1" s="114" t="s">
        <v>186</v>
      </c>
      <c r="N1" s="2"/>
      <c r="O1" s="4">
        <v>1</v>
      </c>
      <c r="P1" s="114" t="s">
        <v>187</v>
      </c>
      <c r="R1" s="112">
        <v>0.5</v>
      </c>
      <c r="S1" s="115" t="s">
        <v>194</v>
      </c>
      <c r="T1" s="6"/>
      <c r="U1" s="106" t="s">
        <v>196</v>
      </c>
      <c r="V1" s="106" t="s">
        <v>195</v>
      </c>
      <c r="W1" s="106" t="s">
        <v>197</v>
      </c>
      <c r="X1" s="106" t="s">
        <v>198</v>
      </c>
      <c r="Y1" s="106" t="s">
        <v>199</v>
      </c>
      <c r="Z1" s="107" t="s">
        <v>200</v>
      </c>
      <c r="AA1" s="108" t="s">
        <v>201</v>
      </c>
      <c r="AB1" s="9"/>
      <c r="AC1" s="9"/>
      <c r="AD1" s="109" t="s">
        <v>133</v>
      </c>
      <c r="AE1" s="109" t="s">
        <v>182</v>
      </c>
      <c r="AF1" s="109" t="s">
        <v>134</v>
      </c>
      <c r="AG1" s="11" t="s">
        <v>135</v>
      </c>
      <c r="AH1" s="11" t="s">
        <v>183</v>
      </c>
      <c r="AI1" s="11" t="s">
        <v>136</v>
      </c>
      <c r="AV1" s="30" t="s">
        <v>137</v>
      </c>
      <c r="AW1" s="30" t="s">
        <v>138</v>
      </c>
      <c r="AX1" s="116" t="s">
        <v>139</v>
      </c>
      <c r="AY1" s="11" t="s">
        <v>202</v>
      </c>
      <c r="AZ1" s="116" t="s">
        <v>140</v>
      </c>
      <c r="BA1" s="12" t="s">
        <v>165</v>
      </c>
      <c r="BB1" s="12" t="s">
        <v>168</v>
      </c>
    </row>
    <row r="2" spans="1:54" ht="12" thickBot="1" x14ac:dyDescent="0.25">
      <c r="B2" s="13"/>
      <c r="C2" s="14"/>
      <c r="D2" s="14"/>
      <c r="E2" s="14"/>
      <c r="Y2" s="3"/>
      <c r="Z2" s="10"/>
      <c r="AA2" s="10"/>
      <c r="AB2" s="15"/>
      <c r="AC2" s="15"/>
      <c r="AD2" s="120">
        <v>0.5</v>
      </c>
      <c r="AE2" s="121">
        <v>0.35</v>
      </c>
      <c r="AF2" s="120">
        <v>0.2</v>
      </c>
      <c r="AG2" s="122">
        <v>0.2</v>
      </c>
      <c r="AH2" s="112">
        <v>0.15</v>
      </c>
      <c r="AI2" s="120">
        <v>0.1</v>
      </c>
      <c r="AV2" s="117">
        <v>0.4</v>
      </c>
      <c r="AW2" s="118">
        <v>0.6</v>
      </c>
      <c r="AX2" s="119">
        <v>0.1</v>
      </c>
      <c r="AY2" s="112">
        <v>0.1</v>
      </c>
      <c r="AZ2" s="119">
        <v>0.01</v>
      </c>
      <c r="BA2" s="112">
        <v>0.15</v>
      </c>
      <c r="BB2" s="112">
        <v>0.1</v>
      </c>
    </row>
    <row r="3" spans="1:54" ht="15.75" customHeight="1" thickBot="1" x14ac:dyDescent="0.25">
      <c r="A3" s="91"/>
      <c r="B3" s="91"/>
      <c r="C3" s="91"/>
      <c r="D3" s="91"/>
      <c r="E3" s="91"/>
      <c r="F3" s="163" t="s">
        <v>144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5"/>
      <c r="Y3" s="166" t="s">
        <v>145</v>
      </c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8"/>
      <c r="AR3" s="180" t="s">
        <v>149</v>
      </c>
      <c r="AS3" s="183" t="s">
        <v>146</v>
      </c>
      <c r="AT3" s="184"/>
      <c r="AU3" s="169" t="s">
        <v>82</v>
      </c>
    </row>
    <row r="4" spans="1:54" s="18" customFormat="1" ht="33" customHeight="1" thickBot="1" x14ac:dyDescent="0.25">
      <c r="A4" s="16"/>
      <c r="B4" s="92"/>
      <c r="C4" s="93"/>
      <c r="D4" s="93"/>
      <c r="E4" s="93"/>
      <c r="F4" s="188" t="s">
        <v>130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72" t="s">
        <v>154</v>
      </c>
      <c r="X4" s="190" t="s">
        <v>148</v>
      </c>
      <c r="Y4" s="185" t="s">
        <v>131</v>
      </c>
      <c r="Z4" s="186"/>
      <c r="AA4" s="186"/>
      <c r="AB4" s="187"/>
      <c r="AC4" s="160" t="s">
        <v>132</v>
      </c>
      <c r="AD4" s="161"/>
      <c r="AE4" s="161"/>
      <c r="AF4" s="161"/>
      <c r="AG4" s="161"/>
      <c r="AH4" s="161"/>
      <c r="AI4" s="161"/>
      <c r="AJ4" s="162"/>
      <c r="AK4" s="160" t="s">
        <v>147</v>
      </c>
      <c r="AL4" s="161"/>
      <c r="AM4" s="161"/>
      <c r="AN4" s="161"/>
      <c r="AO4" s="162"/>
      <c r="AP4" s="172" t="s">
        <v>153</v>
      </c>
      <c r="AQ4" s="174" t="s">
        <v>148</v>
      </c>
      <c r="AR4" s="181"/>
      <c r="AS4" s="176" t="s">
        <v>142</v>
      </c>
      <c r="AT4" s="178" t="s">
        <v>143</v>
      </c>
      <c r="AU4" s="170"/>
    </row>
    <row r="5" spans="1:54" s="18" customFormat="1" ht="117" customHeight="1" thickBot="1" x14ac:dyDescent="0.25">
      <c r="A5" s="104" t="s">
        <v>81</v>
      </c>
      <c r="B5" s="19" t="s">
        <v>82</v>
      </c>
      <c r="C5" s="20" t="s">
        <v>91</v>
      </c>
      <c r="D5" s="21" t="s">
        <v>77</v>
      </c>
      <c r="E5" s="103" t="s">
        <v>78</v>
      </c>
      <c r="F5" s="22" t="s">
        <v>96</v>
      </c>
      <c r="G5" s="23" t="s">
        <v>114</v>
      </c>
      <c r="H5" s="140" t="s">
        <v>113</v>
      </c>
      <c r="I5" s="24" t="s">
        <v>97</v>
      </c>
      <c r="J5" s="25" t="s">
        <v>114</v>
      </c>
      <c r="K5" s="140" t="s">
        <v>113</v>
      </c>
      <c r="L5" s="26" t="s">
        <v>98</v>
      </c>
      <c r="M5" s="25" t="s">
        <v>114</v>
      </c>
      <c r="N5" s="140" t="s">
        <v>113</v>
      </c>
      <c r="O5" s="26" t="s">
        <v>99</v>
      </c>
      <c r="P5" s="25" t="s">
        <v>114</v>
      </c>
      <c r="Q5" s="140" t="s">
        <v>113</v>
      </c>
      <c r="R5" s="111" t="s">
        <v>180</v>
      </c>
      <c r="S5" s="25" t="s">
        <v>114</v>
      </c>
      <c r="T5" s="138" t="s">
        <v>113</v>
      </c>
      <c r="U5" s="24" t="s">
        <v>95</v>
      </c>
      <c r="V5" s="134" t="s">
        <v>113</v>
      </c>
      <c r="W5" s="173"/>
      <c r="X5" s="191"/>
      <c r="Y5" s="90" t="s">
        <v>122</v>
      </c>
      <c r="Z5" s="131" t="s">
        <v>113</v>
      </c>
      <c r="AA5" s="27" t="s">
        <v>150</v>
      </c>
      <c r="AB5" s="128" t="s">
        <v>148</v>
      </c>
      <c r="AC5" s="28" t="s">
        <v>193</v>
      </c>
      <c r="AD5" s="109" t="s">
        <v>192</v>
      </c>
      <c r="AE5" s="28" t="s">
        <v>191</v>
      </c>
      <c r="AF5" s="11" t="s">
        <v>190</v>
      </c>
      <c r="AG5" s="11" t="s">
        <v>189</v>
      </c>
      <c r="AH5" s="11" t="s">
        <v>188</v>
      </c>
      <c r="AI5" s="29" t="s">
        <v>151</v>
      </c>
      <c r="AJ5" s="130" t="s">
        <v>148</v>
      </c>
      <c r="AK5" s="123" t="s">
        <v>202</v>
      </c>
      <c r="AL5" s="12" t="s">
        <v>161</v>
      </c>
      <c r="AM5" s="12" t="s">
        <v>141</v>
      </c>
      <c r="AN5" s="29" t="s">
        <v>152</v>
      </c>
      <c r="AO5" s="130" t="s">
        <v>148</v>
      </c>
      <c r="AP5" s="173"/>
      <c r="AQ5" s="175"/>
      <c r="AR5" s="182"/>
      <c r="AS5" s="177"/>
      <c r="AT5" s="179"/>
      <c r="AU5" s="171"/>
    </row>
    <row r="6" spans="1:54" s="18" customFormat="1" ht="34.5" thickBot="1" x14ac:dyDescent="0.25">
      <c r="A6" s="39">
        <v>1</v>
      </c>
      <c r="B6" s="32" t="s">
        <v>0</v>
      </c>
      <c r="C6" s="33" t="s">
        <v>1</v>
      </c>
      <c r="D6" s="33" t="s">
        <v>2</v>
      </c>
      <c r="E6" s="86" t="s">
        <v>3</v>
      </c>
      <c r="F6" s="34"/>
      <c r="G6" s="81"/>
      <c r="H6" s="141">
        <f>G6*$F$1</f>
        <v>0</v>
      </c>
      <c r="I6" s="81" t="s">
        <v>101</v>
      </c>
      <c r="J6" s="81">
        <v>0.16700000000000001</v>
      </c>
      <c r="K6" s="142">
        <f>J6*$I$1</f>
        <v>0.66800000000000004</v>
      </c>
      <c r="L6" s="35"/>
      <c r="M6" s="81"/>
      <c r="N6" s="141">
        <f t="shared" ref="N6:N51" si="0">M6*$L$1</f>
        <v>0</v>
      </c>
      <c r="O6" s="35" t="s">
        <v>163</v>
      </c>
      <c r="P6" s="81">
        <v>0.72599999999999998</v>
      </c>
      <c r="Q6" s="139">
        <f>P6*$O$1</f>
        <v>0.72599999999999998</v>
      </c>
      <c r="R6" s="110"/>
      <c r="S6" s="110"/>
      <c r="T6" s="139">
        <f t="shared" ref="T6:T51" si="1">S6*$R$1</f>
        <v>0</v>
      </c>
      <c r="U6" s="35"/>
      <c r="V6" s="135">
        <v>0</v>
      </c>
      <c r="W6" s="127">
        <f>H6+K6+Q6+N6+T6+V6</f>
        <v>1.3940000000000001</v>
      </c>
      <c r="X6" s="126">
        <f t="shared" ref="X6:X51" si="2">W6*$W$57</f>
        <v>1.541325495698884</v>
      </c>
      <c r="Y6" s="36">
        <v>32</v>
      </c>
      <c r="Z6" s="132">
        <v>20</v>
      </c>
      <c r="AA6" s="37">
        <f>Z6</f>
        <v>20</v>
      </c>
      <c r="AB6" s="129">
        <f t="shared" ref="AB6:AB51" si="3">AA6*$AD$57</f>
        <v>1.0309278350515463</v>
      </c>
      <c r="AC6" s="38"/>
      <c r="AD6" s="38"/>
      <c r="AE6" s="38"/>
      <c r="AF6" s="38">
        <v>2</v>
      </c>
      <c r="AG6" s="38">
        <v>2</v>
      </c>
      <c r="AH6" s="38">
        <v>4</v>
      </c>
      <c r="AI6" s="143">
        <f t="shared" ref="AI6:AI51" si="4">$AY$2*AF6+$BA$2*AG6+$BB$2*AH6</f>
        <v>0.9</v>
      </c>
      <c r="AJ6" s="144">
        <f t="shared" ref="AJ6:AJ51" si="5">AI6*$AK$57</f>
        <v>1.4594594594594597</v>
      </c>
      <c r="AK6" s="145"/>
      <c r="AL6" s="146">
        <v>0.15</v>
      </c>
      <c r="AM6" s="147"/>
      <c r="AN6" s="143">
        <f t="shared" ref="AN6:AN51" si="6">$AY$2*AK6+$BA$2*AL6+$BB$2*AM6</f>
        <v>2.2499999999999999E-2</v>
      </c>
      <c r="AO6" s="148">
        <f t="shared" ref="AO6:AO51" si="7">AN6*$AS$57</f>
        <v>0.56249999999999978</v>
      </c>
      <c r="AP6" s="157">
        <f t="shared" ref="AP6:AP51" si="8">AA6+AI6+AN6</f>
        <v>20.922499999999999</v>
      </c>
      <c r="AQ6" s="149">
        <f t="shared" ref="AQ6:AQ51" si="9">AB6+AJ6+AO6</f>
        <v>3.0528872945110059</v>
      </c>
      <c r="AR6" s="150">
        <f t="shared" ref="AR6:AR51" si="10">X6+AQ6</f>
        <v>4.5942127902098902</v>
      </c>
      <c r="AS6" s="39"/>
      <c r="AT6" s="94"/>
      <c r="AU6" s="96" t="s">
        <v>0</v>
      </c>
    </row>
    <row r="7" spans="1:54" s="18" customFormat="1" ht="23.25" thickBot="1" x14ac:dyDescent="0.25">
      <c r="A7" s="48">
        <v>2</v>
      </c>
      <c r="B7" s="49" t="s">
        <v>4</v>
      </c>
      <c r="C7" s="50" t="s">
        <v>5</v>
      </c>
      <c r="D7" s="50" t="s">
        <v>2</v>
      </c>
      <c r="E7" s="87" t="s">
        <v>3</v>
      </c>
      <c r="F7" s="52" t="s">
        <v>108</v>
      </c>
      <c r="G7" s="53">
        <v>0.61</v>
      </c>
      <c r="H7" s="141">
        <f>G7*$F$1</f>
        <v>4.88</v>
      </c>
      <c r="I7" s="52"/>
      <c r="J7" s="53"/>
      <c r="K7" s="142">
        <f t="shared" ref="K7:K51" si="11">J7*$I$1</f>
        <v>0</v>
      </c>
      <c r="L7" s="52"/>
      <c r="M7" s="53"/>
      <c r="N7" s="141">
        <f t="shared" si="0"/>
        <v>0</v>
      </c>
      <c r="O7" s="52"/>
      <c r="P7" s="53"/>
      <c r="Q7" s="139">
        <f t="shared" ref="Q7:Q51" si="12">P7*$O$1</f>
        <v>0</v>
      </c>
      <c r="R7" s="105"/>
      <c r="S7" s="105"/>
      <c r="T7" s="139">
        <f t="shared" si="1"/>
        <v>0</v>
      </c>
      <c r="U7" s="52" t="s">
        <v>121</v>
      </c>
      <c r="V7" s="136">
        <v>1.7000000000000001E-2</v>
      </c>
      <c r="W7" s="127">
        <f t="shared" ref="W7:W51" si="13">H7+K7+Q7+N7+T7+V7</f>
        <v>4.8970000000000002</v>
      </c>
      <c r="X7" s="126">
        <f t="shared" si="2"/>
        <v>5.4145415727671695</v>
      </c>
      <c r="Y7" s="54">
        <v>466</v>
      </c>
      <c r="Z7" s="133">
        <v>30</v>
      </c>
      <c r="AA7" s="37">
        <f t="shared" ref="AA7:AA51" si="14">Z7</f>
        <v>30</v>
      </c>
      <c r="AB7" s="129">
        <f t="shared" si="3"/>
        <v>1.5463917525773194</v>
      </c>
      <c r="AC7" s="55"/>
      <c r="AD7" s="55"/>
      <c r="AE7" s="55"/>
      <c r="AF7" s="55"/>
      <c r="AG7" s="55"/>
      <c r="AH7" s="55">
        <v>1</v>
      </c>
      <c r="AI7" s="151">
        <f t="shared" si="4"/>
        <v>0.1</v>
      </c>
      <c r="AJ7" s="152">
        <f t="shared" si="5"/>
        <v>0.16216216216216217</v>
      </c>
      <c r="AK7" s="153"/>
      <c r="AL7" s="56"/>
      <c r="AM7" s="48"/>
      <c r="AN7" s="143">
        <f t="shared" si="6"/>
        <v>0</v>
      </c>
      <c r="AO7" s="152">
        <f t="shared" si="7"/>
        <v>0</v>
      </c>
      <c r="AP7" s="158">
        <f t="shared" si="8"/>
        <v>30.1</v>
      </c>
      <c r="AQ7" s="154">
        <f t="shared" si="9"/>
        <v>1.7085539147394817</v>
      </c>
      <c r="AR7" s="155">
        <f t="shared" si="10"/>
        <v>7.1230954875066512</v>
      </c>
      <c r="AS7" s="48"/>
      <c r="AT7" s="124"/>
      <c r="AU7" s="97" t="s">
        <v>4</v>
      </c>
    </row>
    <row r="8" spans="1:54" s="18" customFormat="1" ht="23.25" thickBot="1" x14ac:dyDescent="0.25">
      <c r="A8" s="31">
        <v>3</v>
      </c>
      <c r="B8" s="40" t="s">
        <v>6</v>
      </c>
      <c r="C8" s="41" t="s">
        <v>7</v>
      </c>
      <c r="D8" s="41" t="s">
        <v>2</v>
      </c>
      <c r="E8" s="88" t="s">
        <v>3</v>
      </c>
      <c r="F8" s="42" t="s">
        <v>108</v>
      </c>
      <c r="G8" s="43">
        <v>0.61</v>
      </c>
      <c r="H8" s="141">
        <f t="shared" ref="H8:H51" si="15">G8*$F$1</f>
        <v>4.88</v>
      </c>
      <c r="I8" s="44"/>
      <c r="J8" s="43"/>
      <c r="K8" s="142">
        <f t="shared" si="11"/>
        <v>0</v>
      </c>
      <c r="L8" s="44"/>
      <c r="M8" s="43"/>
      <c r="N8" s="141">
        <f t="shared" si="0"/>
        <v>0</v>
      </c>
      <c r="O8" s="44"/>
      <c r="P8" s="43"/>
      <c r="Q8" s="139">
        <f t="shared" si="12"/>
        <v>0</v>
      </c>
      <c r="R8" s="110"/>
      <c r="S8" s="110"/>
      <c r="T8" s="139">
        <f t="shared" si="1"/>
        <v>0</v>
      </c>
      <c r="U8" s="44" t="s">
        <v>164</v>
      </c>
      <c r="V8" s="136">
        <v>0.217</v>
      </c>
      <c r="W8" s="127">
        <f t="shared" si="13"/>
        <v>5.0969999999999995</v>
      </c>
      <c r="X8" s="126">
        <f t="shared" si="2"/>
        <v>5.6356786596680131</v>
      </c>
      <c r="Y8" s="45">
        <v>487</v>
      </c>
      <c r="Z8" s="133">
        <v>30</v>
      </c>
      <c r="AA8" s="37">
        <f t="shared" si="14"/>
        <v>30</v>
      </c>
      <c r="AB8" s="129">
        <f t="shared" si="3"/>
        <v>1.5463917525773194</v>
      </c>
      <c r="AC8" s="46"/>
      <c r="AD8" s="46"/>
      <c r="AE8" s="46"/>
      <c r="AF8" s="46">
        <v>3</v>
      </c>
      <c r="AG8" s="46"/>
      <c r="AH8" s="46"/>
      <c r="AI8" s="151">
        <f t="shared" si="4"/>
        <v>0.30000000000000004</v>
      </c>
      <c r="AJ8" s="152">
        <f t="shared" si="5"/>
        <v>0.48648648648648657</v>
      </c>
      <c r="AK8" s="156"/>
      <c r="AL8" s="47">
        <v>0.1</v>
      </c>
      <c r="AM8" s="31"/>
      <c r="AN8" s="143">
        <f t="shared" si="6"/>
        <v>1.4999999999999999E-2</v>
      </c>
      <c r="AO8" s="152">
        <f t="shared" si="7"/>
        <v>0.37499999999999989</v>
      </c>
      <c r="AP8" s="158">
        <f t="shared" si="8"/>
        <v>30.315000000000001</v>
      </c>
      <c r="AQ8" s="154">
        <f t="shared" si="9"/>
        <v>2.4078782390638058</v>
      </c>
      <c r="AR8" s="155">
        <f t="shared" si="10"/>
        <v>8.0435568987318184</v>
      </c>
      <c r="AS8" s="31"/>
      <c r="AT8" s="95"/>
      <c r="AU8" s="98" t="s">
        <v>6</v>
      </c>
    </row>
    <row r="9" spans="1:54" s="18" customFormat="1" ht="12" thickBot="1" x14ac:dyDescent="0.25">
      <c r="A9" s="48">
        <v>4</v>
      </c>
      <c r="B9" s="49" t="s">
        <v>8</v>
      </c>
      <c r="C9" s="50" t="s">
        <v>9</v>
      </c>
      <c r="D9" s="50" t="s">
        <v>2</v>
      </c>
      <c r="E9" s="87" t="s">
        <v>3</v>
      </c>
      <c r="F9" s="52"/>
      <c r="G9" s="53"/>
      <c r="H9" s="141">
        <f t="shared" si="15"/>
        <v>0</v>
      </c>
      <c r="I9" s="52"/>
      <c r="J9" s="53"/>
      <c r="K9" s="142">
        <f t="shared" si="11"/>
        <v>0</v>
      </c>
      <c r="L9" s="52"/>
      <c r="M9" s="53"/>
      <c r="N9" s="141">
        <f t="shared" si="0"/>
        <v>0</v>
      </c>
      <c r="O9" s="52" t="s">
        <v>101</v>
      </c>
      <c r="P9" s="53">
        <v>0.16700000000000001</v>
      </c>
      <c r="Q9" s="139">
        <f t="shared" si="12"/>
        <v>0.16700000000000001</v>
      </c>
      <c r="R9" s="105"/>
      <c r="S9" s="105"/>
      <c r="T9" s="139">
        <f t="shared" si="1"/>
        <v>0</v>
      </c>
      <c r="U9" s="52"/>
      <c r="V9" s="137">
        <v>0</v>
      </c>
      <c r="W9" s="127">
        <f t="shared" si="13"/>
        <v>0.16700000000000001</v>
      </c>
      <c r="X9" s="126">
        <f t="shared" si="2"/>
        <v>0.18464946756220491</v>
      </c>
      <c r="Y9" s="54">
        <v>30</v>
      </c>
      <c r="Z9" s="133">
        <v>20</v>
      </c>
      <c r="AA9" s="37">
        <f t="shared" si="14"/>
        <v>20</v>
      </c>
      <c r="AB9" s="129">
        <f t="shared" si="3"/>
        <v>1.0309278350515463</v>
      </c>
      <c r="AC9" s="55"/>
      <c r="AD9" s="55"/>
      <c r="AE9" s="55"/>
      <c r="AF9" s="55"/>
      <c r="AG9" s="55"/>
      <c r="AH9" s="55"/>
      <c r="AI9" s="151">
        <f t="shared" si="4"/>
        <v>0</v>
      </c>
      <c r="AJ9" s="152">
        <f t="shared" si="5"/>
        <v>0</v>
      </c>
      <c r="AK9" s="153">
        <v>0.1</v>
      </c>
      <c r="AL9" s="56">
        <v>0.1</v>
      </c>
      <c r="AM9" s="48"/>
      <c r="AN9" s="143">
        <f t="shared" si="6"/>
        <v>2.5000000000000001E-2</v>
      </c>
      <c r="AO9" s="152">
        <f t="shared" si="7"/>
        <v>0.62499999999999989</v>
      </c>
      <c r="AP9" s="158">
        <f t="shared" si="8"/>
        <v>20.024999999999999</v>
      </c>
      <c r="AQ9" s="154">
        <f t="shared" si="9"/>
        <v>1.6559278350515463</v>
      </c>
      <c r="AR9" s="155">
        <f t="shared" si="10"/>
        <v>1.8405773026137511</v>
      </c>
      <c r="AS9" s="48"/>
      <c r="AT9" s="124"/>
      <c r="AU9" s="97" t="s">
        <v>8</v>
      </c>
    </row>
    <row r="10" spans="1:54" s="18" customFormat="1" ht="23.25" thickBot="1" x14ac:dyDescent="0.25">
      <c r="A10" s="31">
        <v>5</v>
      </c>
      <c r="B10" s="40" t="s">
        <v>10</v>
      </c>
      <c r="C10" s="41" t="s">
        <v>11</v>
      </c>
      <c r="D10" s="41" t="s">
        <v>2</v>
      </c>
      <c r="E10" s="88" t="s">
        <v>12</v>
      </c>
      <c r="F10" s="42"/>
      <c r="G10" s="43"/>
      <c r="H10" s="141">
        <f t="shared" si="15"/>
        <v>0</v>
      </c>
      <c r="I10" s="44"/>
      <c r="J10" s="43"/>
      <c r="K10" s="142">
        <f t="shared" si="11"/>
        <v>0</v>
      </c>
      <c r="L10" s="44"/>
      <c r="M10" s="43"/>
      <c r="N10" s="141">
        <f t="shared" si="0"/>
        <v>0</v>
      </c>
      <c r="O10" s="44"/>
      <c r="P10" s="43"/>
      <c r="Q10" s="139">
        <f t="shared" si="12"/>
        <v>0</v>
      </c>
      <c r="R10" s="110"/>
      <c r="S10" s="110"/>
      <c r="T10" s="139">
        <f t="shared" si="1"/>
        <v>0</v>
      </c>
      <c r="U10" s="44" t="s">
        <v>169</v>
      </c>
      <c r="V10" s="137">
        <v>0.16700000000000001</v>
      </c>
      <c r="W10" s="127">
        <f t="shared" si="13"/>
        <v>0.16700000000000001</v>
      </c>
      <c r="X10" s="126">
        <f t="shared" si="2"/>
        <v>0.18464946756220491</v>
      </c>
      <c r="Y10" s="45">
        <v>9</v>
      </c>
      <c r="Z10" s="133">
        <v>5</v>
      </c>
      <c r="AA10" s="37">
        <f t="shared" si="14"/>
        <v>5</v>
      </c>
      <c r="AB10" s="129">
        <f t="shared" si="3"/>
        <v>0.25773195876288657</v>
      </c>
      <c r="AC10" s="46"/>
      <c r="AD10" s="46">
        <v>1</v>
      </c>
      <c r="AE10" s="46"/>
      <c r="AF10" s="46"/>
      <c r="AG10" s="46">
        <v>2</v>
      </c>
      <c r="AH10" s="46">
        <v>4</v>
      </c>
      <c r="AI10" s="151">
        <f t="shared" si="4"/>
        <v>0.7</v>
      </c>
      <c r="AJ10" s="152">
        <f t="shared" si="5"/>
        <v>1.1351351351351351</v>
      </c>
      <c r="AK10" s="156"/>
      <c r="AL10" s="47">
        <v>0.1</v>
      </c>
      <c r="AM10" s="31"/>
      <c r="AN10" s="143">
        <f t="shared" si="6"/>
        <v>1.4999999999999999E-2</v>
      </c>
      <c r="AO10" s="152">
        <f t="shared" si="7"/>
        <v>0.37499999999999989</v>
      </c>
      <c r="AP10" s="158">
        <f t="shared" si="8"/>
        <v>5.7149999999999999</v>
      </c>
      <c r="AQ10" s="154">
        <f t="shared" si="9"/>
        <v>1.7678670938980217</v>
      </c>
      <c r="AR10" s="155">
        <f t="shared" si="10"/>
        <v>1.9525165614602265</v>
      </c>
      <c r="AS10" s="31"/>
      <c r="AT10" s="95"/>
      <c r="AU10" s="98" t="s">
        <v>10</v>
      </c>
    </row>
    <row r="11" spans="1:54" s="18" customFormat="1" ht="23.25" thickBot="1" x14ac:dyDescent="0.25">
      <c r="A11" s="48">
        <v>6</v>
      </c>
      <c r="B11" s="49" t="s">
        <v>13</v>
      </c>
      <c r="C11" s="50" t="s">
        <v>14</v>
      </c>
      <c r="D11" s="50" t="s">
        <v>2</v>
      </c>
      <c r="E11" s="87" t="s">
        <v>12</v>
      </c>
      <c r="F11" s="52"/>
      <c r="G11" s="53"/>
      <c r="H11" s="141">
        <f t="shared" si="15"/>
        <v>0</v>
      </c>
      <c r="I11" s="52"/>
      <c r="J11" s="53"/>
      <c r="K11" s="142">
        <f t="shared" si="11"/>
        <v>0</v>
      </c>
      <c r="L11" s="52"/>
      <c r="M11" s="53"/>
      <c r="N11" s="141">
        <f t="shared" si="0"/>
        <v>0</v>
      </c>
      <c r="O11" s="52" t="s">
        <v>100</v>
      </c>
      <c r="P11" s="53">
        <v>0.5</v>
      </c>
      <c r="Q11" s="139">
        <f t="shared" si="12"/>
        <v>0.5</v>
      </c>
      <c r="R11" s="105"/>
      <c r="S11" s="105"/>
      <c r="T11" s="139">
        <f t="shared" si="1"/>
        <v>0</v>
      </c>
      <c r="U11" s="52" t="s">
        <v>170</v>
      </c>
      <c r="V11" s="137">
        <v>0.1</v>
      </c>
      <c r="W11" s="127">
        <f t="shared" si="13"/>
        <v>0.6</v>
      </c>
      <c r="X11" s="126">
        <f t="shared" si="2"/>
        <v>0.66341126070253253</v>
      </c>
      <c r="Y11" s="54">
        <v>61</v>
      </c>
      <c r="Z11" s="133">
        <v>30</v>
      </c>
      <c r="AA11" s="37">
        <f t="shared" si="14"/>
        <v>30</v>
      </c>
      <c r="AB11" s="129">
        <f t="shared" si="3"/>
        <v>1.5463917525773194</v>
      </c>
      <c r="AC11" s="55"/>
      <c r="AD11" s="55"/>
      <c r="AE11" s="55"/>
      <c r="AF11" s="55">
        <v>2</v>
      </c>
      <c r="AG11" s="55"/>
      <c r="AH11" s="55">
        <v>2</v>
      </c>
      <c r="AI11" s="151">
        <f t="shared" si="4"/>
        <v>0.4</v>
      </c>
      <c r="AJ11" s="152">
        <f t="shared" si="5"/>
        <v>0.64864864864864868</v>
      </c>
      <c r="AK11" s="153"/>
      <c r="AL11" s="56"/>
      <c r="AM11" s="48"/>
      <c r="AN11" s="143">
        <f t="shared" si="6"/>
        <v>0</v>
      </c>
      <c r="AO11" s="152">
        <f t="shared" si="7"/>
        <v>0</v>
      </c>
      <c r="AP11" s="158">
        <f t="shared" si="8"/>
        <v>30.4</v>
      </c>
      <c r="AQ11" s="154">
        <f t="shared" si="9"/>
        <v>2.1950404012259681</v>
      </c>
      <c r="AR11" s="155">
        <f t="shared" si="10"/>
        <v>2.8584516619285005</v>
      </c>
      <c r="AS11" s="48"/>
      <c r="AT11" s="124"/>
      <c r="AU11" s="97" t="s">
        <v>13</v>
      </c>
    </row>
    <row r="12" spans="1:54" s="18" customFormat="1" ht="12" thickBot="1" x14ac:dyDescent="0.25">
      <c r="A12" s="31">
        <v>7</v>
      </c>
      <c r="B12" s="40" t="s">
        <v>85</v>
      </c>
      <c r="C12" s="41" t="s">
        <v>90</v>
      </c>
      <c r="D12" s="41" t="s">
        <v>2</v>
      </c>
      <c r="E12" s="88" t="s">
        <v>12</v>
      </c>
      <c r="F12" s="42"/>
      <c r="G12" s="43"/>
      <c r="H12" s="141">
        <f t="shared" si="15"/>
        <v>0</v>
      </c>
      <c r="I12" s="44"/>
      <c r="J12" s="43"/>
      <c r="K12" s="142">
        <f t="shared" si="11"/>
        <v>0</v>
      </c>
      <c r="L12" s="44"/>
      <c r="M12" s="43"/>
      <c r="N12" s="141">
        <f t="shared" si="0"/>
        <v>0</v>
      </c>
      <c r="O12" s="44"/>
      <c r="P12" s="43"/>
      <c r="Q12" s="139">
        <f t="shared" si="12"/>
        <v>0</v>
      </c>
      <c r="R12" s="110"/>
      <c r="S12" s="110"/>
      <c r="T12" s="139">
        <f t="shared" si="1"/>
        <v>0</v>
      </c>
      <c r="U12" s="44"/>
      <c r="V12" s="137">
        <v>0</v>
      </c>
      <c r="W12" s="127">
        <f t="shared" si="13"/>
        <v>0</v>
      </c>
      <c r="X12" s="126">
        <f t="shared" si="2"/>
        <v>0</v>
      </c>
      <c r="Y12" s="45"/>
      <c r="Z12" s="133">
        <v>0</v>
      </c>
      <c r="AA12" s="37">
        <f t="shared" si="14"/>
        <v>0</v>
      </c>
      <c r="AB12" s="129">
        <f t="shared" si="3"/>
        <v>0</v>
      </c>
      <c r="AC12" s="46"/>
      <c r="AD12" s="46"/>
      <c r="AE12" s="46"/>
      <c r="AF12" s="46"/>
      <c r="AG12" s="46"/>
      <c r="AH12" s="46"/>
      <c r="AI12" s="151">
        <f t="shared" si="4"/>
        <v>0</v>
      </c>
      <c r="AJ12" s="152">
        <f t="shared" si="5"/>
        <v>0</v>
      </c>
      <c r="AK12" s="156"/>
      <c r="AL12" s="47"/>
      <c r="AM12" s="31"/>
      <c r="AN12" s="143">
        <f t="shared" si="6"/>
        <v>0</v>
      </c>
      <c r="AO12" s="152">
        <f t="shared" si="7"/>
        <v>0</v>
      </c>
      <c r="AP12" s="158">
        <f t="shared" si="8"/>
        <v>0</v>
      </c>
      <c r="AQ12" s="154">
        <f t="shared" si="9"/>
        <v>0</v>
      </c>
      <c r="AR12" s="155">
        <f t="shared" si="10"/>
        <v>0</v>
      </c>
      <c r="AS12" s="31"/>
      <c r="AT12" s="95"/>
      <c r="AU12" s="98" t="s">
        <v>85</v>
      </c>
    </row>
    <row r="13" spans="1:54" s="18" customFormat="1" ht="12" thickBot="1" x14ac:dyDescent="0.25">
      <c r="A13" s="48">
        <v>8</v>
      </c>
      <c r="B13" s="49" t="s">
        <v>15</v>
      </c>
      <c r="C13" s="50" t="s">
        <v>16</v>
      </c>
      <c r="D13" s="50" t="s">
        <v>2</v>
      </c>
      <c r="E13" s="87" t="s">
        <v>12</v>
      </c>
      <c r="F13" s="52"/>
      <c r="G13" s="53"/>
      <c r="H13" s="141">
        <f t="shared" si="15"/>
        <v>0</v>
      </c>
      <c r="I13" s="52"/>
      <c r="J13" s="53"/>
      <c r="K13" s="142">
        <f t="shared" si="11"/>
        <v>0</v>
      </c>
      <c r="L13" s="52" t="s">
        <v>171</v>
      </c>
      <c r="M13" s="53">
        <v>0.83</v>
      </c>
      <c r="N13" s="141">
        <f t="shared" si="0"/>
        <v>1.66</v>
      </c>
      <c r="O13" s="52" t="s">
        <v>107</v>
      </c>
      <c r="P13" s="53">
        <v>0.25</v>
      </c>
      <c r="Q13" s="139">
        <f t="shared" si="12"/>
        <v>0.25</v>
      </c>
      <c r="R13" s="105"/>
      <c r="S13" s="105"/>
      <c r="T13" s="139">
        <f t="shared" si="1"/>
        <v>0</v>
      </c>
      <c r="U13" s="52"/>
      <c r="V13" s="137">
        <v>0</v>
      </c>
      <c r="W13" s="127">
        <f t="shared" si="13"/>
        <v>1.91</v>
      </c>
      <c r="X13" s="126">
        <f t="shared" si="2"/>
        <v>2.1118591799030617</v>
      </c>
      <c r="Y13" s="54">
        <v>23</v>
      </c>
      <c r="Z13" s="133">
        <v>20</v>
      </c>
      <c r="AA13" s="37">
        <f t="shared" si="14"/>
        <v>20</v>
      </c>
      <c r="AB13" s="129">
        <f t="shared" si="3"/>
        <v>1.0309278350515463</v>
      </c>
      <c r="AC13" s="55"/>
      <c r="AD13" s="55"/>
      <c r="AE13" s="55"/>
      <c r="AF13" s="55"/>
      <c r="AG13" s="55"/>
      <c r="AH13" s="55"/>
      <c r="AI13" s="151">
        <f t="shared" si="4"/>
        <v>0</v>
      </c>
      <c r="AJ13" s="152">
        <f t="shared" si="5"/>
        <v>0</v>
      </c>
      <c r="AK13" s="153">
        <v>0.1</v>
      </c>
      <c r="AL13" s="56">
        <v>0.15</v>
      </c>
      <c r="AM13" s="48"/>
      <c r="AN13" s="143">
        <f t="shared" si="6"/>
        <v>3.2500000000000001E-2</v>
      </c>
      <c r="AO13" s="152">
        <f t="shared" si="7"/>
        <v>0.81249999999999978</v>
      </c>
      <c r="AP13" s="158">
        <f t="shared" si="8"/>
        <v>20.032499999999999</v>
      </c>
      <c r="AQ13" s="154">
        <f t="shared" si="9"/>
        <v>1.8434278350515461</v>
      </c>
      <c r="AR13" s="155">
        <f t="shared" si="10"/>
        <v>3.9552870149546075</v>
      </c>
      <c r="AS13" s="48"/>
      <c r="AT13" s="124"/>
      <c r="AU13" s="97" t="s">
        <v>15</v>
      </c>
    </row>
    <row r="14" spans="1:54" s="18" customFormat="1" ht="12" thickBot="1" x14ac:dyDescent="0.25">
      <c r="A14" s="31">
        <v>9</v>
      </c>
      <c r="B14" s="40" t="s">
        <v>17</v>
      </c>
      <c r="C14" s="41" t="s">
        <v>18</v>
      </c>
      <c r="D14" s="41" t="s">
        <v>2</v>
      </c>
      <c r="E14" s="88" t="s">
        <v>12</v>
      </c>
      <c r="F14" s="42" t="s">
        <v>109</v>
      </c>
      <c r="G14" s="43">
        <v>0.45</v>
      </c>
      <c r="H14" s="141">
        <f t="shared" si="15"/>
        <v>3.6</v>
      </c>
      <c r="I14" s="44" t="s">
        <v>107</v>
      </c>
      <c r="J14" s="43">
        <v>0.25</v>
      </c>
      <c r="K14" s="142">
        <f t="shared" si="11"/>
        <v>1</v>
      </c>
      <c r="L14" s="44" t="s">
        <v>104</v>
      </c>
      <c r="M14" s="43">
        <v>0.125</v>
      </c>
      <c r="N14" s="141">
        <f>M14*$L$1</f>
        <v>0.25</v>
      </c>
      <c r="O14" s="44"/>
      <c r="P14" s="43"/>
      <c r="Q14" s="139">
        <f t="shared" si="12"/>
        <v>0</v>
      </c>
      <c r="R14" s="110"/>
      <c r="S14" s="110"/>
      <c r="T14" s="139">
        <f t="shared" si="1"/>
        <v>0</v>
      </c>
      <c r="U14" s="44"/>
      <c r="V14" s="137">
        <v>0.4</v>
      </c>
      <c r="W14" s="127">
        <f t="shared" si="13"/>
        <v>5.25</v>
      </c>
      <c r="X14" s="126">
        <f t="shared" si="2"/>
        <v>5.8048485311471598</v>
      </c>
      <c r="Y14" s="45">
        <v>342</v>
      </c>
      <c r="Z14" s="133">
        <v>30</v>
      </c>
      <c r="AA14" s="37">
        <f t="shared" si="14"/>
        <v>30</v>
      </c>
      <c r="AB14" s="129">
        <f t="shared" si="3"/>
        <v>1.5463917525773194</v>
      </c>
      <c r="AC14" s="46"/>
      <c r="AD14" s="46"/>
      <c r="AE14" s="46"/>
      <c r="AF14" s="46"/>
      <c r="AG14" s="46"/>
      <c r="AH14" s="46">
        <v>1</v>
      </c>
      <c r="AI14" s="151">
        <f t="shared" si="4"/>
        <v>0.1</v>
      </c>
      <c r="AJ14" s="152">
        <f t="shared" si="5"/>
        <v>0.16216216216216217</v>
      </c>
      <c r="AK14" s="156">
        <v>0.1</v>
      </c>
      <c r="AL14" s="47"/>
      <c r="AM14" s="31"/>
      <c r="AN14" s="143">
        <f t="shared" si="6"/>
        <v>1.0000000000000002E-2</v>
      </c>
      <c r="AO14" s="152">
        <f t="shared" si="7"/>
        <v>0.24999999999999997</v>
      </c>
      <c r="AP14" s="158">
        <f t="shared" si="8"/>
        <v>30.110000000000003</v>
      </c>
      <c r="AQ14" s="154">
        <f t="shared" si="9"/>
        <v>1.9585539147394817</v>
      </c>
      <c r="AR14" s="155">
        <f t="shared" si="10"/>
        <v>7.7634024458866415</v>
      </c>
      <c r="AS14" s="31"/>
      <c r="AT14" s="95"/>
      <c r="AU14" s="98" t="s">
        <v>17</v>
      </c>
    </row>
    <row r="15" spans="1:54" s="18" customFormat="1" ht="57" thickBot="1" x14ac:dyDescent="0.25">
      <c r="A15" s="48">
        <v>10</v>
      </c>
      <c r="B15" s="49" t="s">
        <v>19</v>
      </c>
      <c r="C15" s="50" t="s">
        <v>20</v>
      </c>
      <c r="D15" s="50" t="s">
        <v>2</v>
      </c>
      <c r="E15" s="87" t="s">
        <v>12</v>
      </c>
      <c r="F15" s="52"/>
      <c r="G15" s="53"/>
      <c r="H15" s="141">
        <f t="shared" si="15"/>
        <v>0</v>
      </c>
      <c r="I15" s="52"/>
      <c r="J15" s="53"/>
      <c r="K15" s="142">
        <f t="shared" si="11"/>
        <v>0</v>
      </c>
      <c r="L15" s="52"/>
      <c r="M15" s="53"/>
      <c r="N15" s="141">
        <f t="shared" si="0"/>
        <v>0</v>
      </c>
      <c r="O15" s="52" t="s">
        <v>112</v>
      </c>
      <c r="P15" s="53">
        <v>0.91700000000000004</v>
      </c>
      <c r="Q15" s="139">
        <f t="shared" si="12"/>
        <v>0.91700000000000004</v>
      </c>
      <c r="R15" s="105"/>
      <c r="S15" s="105"/>
      <c r="T15" s="139">
        <f t="shared" si="1"/>
        <v>0</v>
      </c>
      <c r="U15" s="52" t="s">
        <v>172</v>
      </c>
      <c r="V15" s="137">
        <v>1.1830000000000001</v>
      </c>
      <c r="W15" s="127">
        <f t="shared" si="13"/>
        <v>2.1</v>
      </c>
      <c r="X15" s="126">
        <f t="shared" si="2"/>
        <v>2.3219394124588639</v>
      </c>
      <c r="Y15" s="54">
        <v>43</v>
      </c>
      <c r="Z15" s="133">
        <v>20</v>
      </c>
      <c r="AA15" s="37">
        <f t="shared" si="14"/>
        <v>20</v>
      </c>
      <c r="AB15" s="129">
        <f t="shared" si="3"/>
        <v>1.0309278350515463</v>
      </c>
      <c r="AC15" s="55"/>
      <c r="AD15" s="55"/>
      <c r="AE15" s="55"/>
      <c r="AF15" s="55"/>
      <c r="AG15" s="55"/>
      <c r="AH15" s="55">
        <v>1</v>
      </c>
      <c r="AI15" s="151">
        <f t="shared" si="4"/>
        <v>0.1</v>
      </c>
      <c r="AJ15" s="152">
        <f t="shared" si="5"/>
        <v>0.16216216216216217</v>
      </c>
      <c r="AK15" s="153"/>
      <c r="AL15" s="56">
        <v>0.1</v>
      </c>
      <c r="AM15" s="48"/>
      <c r="AN15" s="143">
        <f t="shared" si="6"/>
        <v>1.4999999999999999E-2</v>
      </c>
      <c r="AO15" s="152">
        <f t="shared" si="7"/>
        <v>0.37499999999999989</v>
      </c>
      <c r="AP15" s="158">
        <f t="shared" si="8"/>
        <v>20.115000000000002</v>
      </c>
      <c r="AQ15" s="154">
        <f t="shared" si="9"/>
        <v>1.5680899972137086</v>
      </c>
      <c r="AR15" s="155">
        <f t="shared" si="10"/>
        <v>3.8900294096725725</v>
      </c>
      <c r="AS15" s="48"/>
      <c r="AT15" s="124"/>
      <c r="AU15" s="97" t="s">
        <v>19</v>
      </c>
    </row>
    <row r="16" spans="1:54" s="18" customFormat="1" ht="23.25" thickBot="1" x14ac:dyDescent="0.25">
      <c r="A16" s="31">
        <v>11</v>
      </c>
      <c r="B16" s="40" t="s">
        <v>21</v>
      </c>
      <c r="C16" s="41" t="s">
        <v>22</v>
      </c>
      <c r="D16" s="41" t="s">
        <v>2</v>
      </c>
      <c r="E16" s="88" t="s">
        <v>12</v>
      </c>
      <c r="F16" s="42" t="s">
        <v>107</v>
      </c>
      <c r="G16" s="43">
        <v>0.25</v>
      </c>
      <c r="H16" s="141">
        <f t="shared" si="15"/>
        <v>2</v>
      </c>
      <c r="I16" s="44" t="s">
        <v>118</v>
      </c>
      <c r="J16" s="43">
        <v>0.36699999999999999</v>
      </c>
      <c r="K16" s="142">
        <f t="shared" si="11"/>
        <v>1.468</v>
      </c>
      <c r="L16" s="44"/>
      <c r="M16" s="43"/>
      <c r="N16" s="141">
        <f t="shared" si="0"/>
        <v>0</v>
      </c>
      <c r="O16" s="44" t="s">
        <v>159</v>
      </c>
      <c r="P16" s="43">
        <v>0.51</v>
      </c>
      <c r="Q16" s="139">
        <f t="shared" si="12"/>
        <v>0.51</v>
      </c>
      <c r="R16" s="110"/>
      <c r="S16" s="110"/>
      <c r="T16" s="139">
        <f t="shared" si="1"/>
        <v>0</v>
      </c>
      <c r="U16" s="44" t="s">
        <v>129</v>
      </c>
      <c r="V16" s="137">
        <v>2.5000000000000001E-2</v>
      </c>
      <c r="W16" s="127">
        <f t="shared" si="13"/>
        <v>4.0030000000000001</v>
      </c>
      <c r="X16" s="126">
        <f t="shared" si="2"/>
        <v>4.4260587943203964</v>
      </c>
      <c r="Y16" s="45">
        <v>10</v>
      </c>
      <c r="Z16" s="133">
        <v>5</v>
      </c>
      <c r="AA16" s="37">
        <f t="shared" si="14"/>
        <v>5</v>
      </c>
      <c r="AB16" s="129">
        <f t="shared" si="3"/>
        <v>0.25773195876288657</v>
      </c>
      <c r="AC16" s="46"/>
      <c r="AD16" s="46"/>
      <c r="AE16" s="46"/>
      <c r="AF16" s="46"/>
      <c r="AG16" s="46">
        <v>4</v>
      </c>
      <c r="AH16" s="46"/>
      <c r="AI16" s="151">
        <f t="shared" si="4"/>
        <v>0.6</v>
      </c>
      <c r="AJ16" s="152">
        <f t="shared" si="5"/>
        <v>0.97297297297297303</v>
      </c>
      <c r="AK16" s="156"/>
      <c r="AL16" s="47"/>
      <c r="AM16" s="31"/>
      <c r="AN16" s="143">
        <f t="shared" si="6"/>
        <v>0</v>
      </c>
      <c r="AO16" s="152">
        <f t="shared" si="7"/>
        <v>0</v>
      </c>
      <c r="AP16" s="158">
        <f t="shared" si="8"/>
        <v>5.6</v>
      </c>
      <c r="AQ16" s="154">
        <f t="shared" si="9"/>
        <v>1.2307049317358596</v>
      </c>
      <c r="AR16" s="155">
        <f t="shared" si="10"/>
        <v>5.6567637260562558</v>
      </c>
      <c r="AS16" s="31"/>
      <c r="AT16" s="95"/>
      <c r="AU16" s="98" t="s">
        <v>21</v>
      </c>
    </row>
    <row r="17" spans="1:47" s="18" customFormat="1" ht="23.25" thickBot="1" x14ac:dyDescent="0.25">
      <c r="A17" s="48">
        <v>12</v>
      </c>
      <c r="B17" s="49" t="s">
        <v>23</v>
      </c>
      <c r="C17" s="50" t="s">
        <v>24</v>
      </c>
      <c r="D17" s="50" t="s">
        <v>2</v>
      </c>
      <c r="E17" s="87" t="s">
        <v>12</v>
      </c>
      <c r="F17" s="52" t="s">
        <v>105</v>
      </c>
      <c r="G17" s="53">
        <v>0.14000000000000001</v>
      </c>
      <c r="H17" s="141">
        <f t="shared" si="15"/>
        <v>1.1200000000000001</v>
      </c>
      <c r="I17" s="52" t="s">
        <v>166</v>
      </c>
      <c r="J17" s="53">
        <v>0.375</v>
      </c>
      <c r="K17" s="142">
        <f t="shared" si="11"/>
        <v>1.5</v>
      </c>
      <c r="L17" s="52" t="s">
        <v>167</v>
      </c>
      <c r="M17" s="53">
        <v>0.54200000000000004</v>
      </c>
      <c r="N17" s="141">
        <f t="shared" si="0"/>
        <v>1.0840000000000001</v>
      </c>
      <c r="O17" s="52" t="s">
        <v>173</v>
      </c>
      <c r="P17" s="53">
        <v>1.3420000000000001</v>
      </c>
      <c r="Q17" s="139">
        <f t="shared" si="12"/>
        <v>1.3420000000000001</v>
      </c>
      <c r="R17" s="105">
        <v>1</v>
      </c>
      <c r="S17" s="105">
        <v>1</v>
      </c>
      <c r="T17" s="139">
        <f t="shared" si="1"/>
        <v>0.5</v>
      </c>
      <c r="U17" s="52" t="s">
        <v>181</v>
      </c>
      <c r="V17" s="137">
        <v>0.15</v>
      </c>
      <c r="W17" s="127">
        <f t="shared" si="13"/>
        <v>5.6960000000000006</v>
      </c>
      <c r="X17" s="126">
        <f t="shared" si="2"/>
        <v>6.2979842349360426</v>
      </c>
      <c r="Y17" s="54">
        <v>123</v>
      </c>
      <c r="Z17" s="133">
        <v>30</v>
      </c>
      <c r="AA17" s="37">
        <f t="shared" si="14"/>
        <v>30</v>
      </c>
      <c r="AB17" s="129">
        <f t="shared" si="3"/>
        <v>1.5463917525773194</v>
      </c>
      <c r="AC17" s="55"/>
      <c r="AD17" s="55"/>
      <c r="AE17" s="55"/>
      <c r="AF17" s="55">
        <v>2</v>
      </c>
      <c r="AG17" s="55">
        <v>1</v>
      </c>
      <c r="AH17" s="55"/>
      <c r="AI17" s="151">
        <f t="shared" si="4"/>
        <v>0.35</v>
      </c>
      <c r="AJ17" s="152">
        <f t="shared" si="5"/>
        <v>0.56756756756756754</v>
      </c>
      <c r="AK17" s="153"/>
      <c r="AL17" s="56"/>
      <c r="AM17" s="48"/>
      <c r="AN17" s="143">
        <f t="shared" si="6"/>
        <v>0</v>
      </c>
      <c r="AO17" s="152">
        <f t="shared" si="7"/>
        <v>0</v>
      </c>
      <c r="AP17" s="158">
        <f t="shared" si="8"/>
        <v>30.35</v>
      </c>
      <c r="AQ17" s="154">
        <f t="shared" si="9"/>
        <v>2.113959320144887</v>
      </c>
      <c r="AR17" s="155">
        <f t="shared" si="10"/>
        <v>8.4119435550809296</v>
      </c>
      <c r="AS17" s="48"/>
      <c r="AT17" s="124"/>
      <c r="AU17" s="97" t="s">
        <v>23</v>
      </c>
    </row>
    <row r="18" spans="1:47" s="18" customFormat="1" ht="12" thickBot="1" x14ac:dyDescent="0.25">
      <c r="A18" s="31">
        <v>13</v>
      </c>
      <c r="B18" s="40" t="s">
        <v>25</v>
      </c>
      <c r="C18" s="41" t="s">
        <v>26</v>
      </c>
      <c r="D18" s="41" t="s">
        <v>2</v>
      </c>
      <c r="E18" s="88" t="s">
        <v>12</v>
      </c>
      <c r="F18" s="42"/>
      <c r="G18" s="43"/>
      <c r="H18" s="141">
        <f t="shared" si="15"/>
        <v>0</v>
      </c>
      <c r="I18" s="44"/>
      <c r="J18" s="43"/>
      <c r="K18" s="142">
        <f t="shared" si="11"/>
        <v>0</v>
      </c>
      <c r="L18" s="44"/>
      <c r="M18" s="43"/>
      <c r="N18" s="141">
        <f t="shared" si="0"/>
        <v>0</v>
      </c>
      <c r="O18" s="44"/>
      <c r="P18" s="43"/>
      <c r="Q18" s="139">
        <f t="shared" si="12"/>
        <v>0</v>
      </c>
      <c r="R18" s="110"/>
      <c r="S18" s="110"/>
      <c r="T18" s="139">
        <f t="shared" si="1"/>
        <v>0</v>
      </c>
      <c r="U18" s="44"/>
      <c r="V18" s="137"/>
      <c r="W18" s="127">
        <f t="shared" si="13"/>
        <v>0</v>
      </c>
      <c r="X18" s="126">
        <f t="shared" si="2"/>
        <v>0</v>
      </c>
      <c r="Y18" s="45"/>
      <c r="Z18" s="133">
        <v>0</v>
      </c>
      <c r="AA18" s="37">
        <f t="shared" si="14"/>
        <v>0</v>
      </c>
      <c r="AB18" s="129">
        <f t="shared" si="3"/>
        <v>0</v>
      </c>
      <c r="AC18" s="46"/>
      <c r="AD18" s="46"/>
      <c r="AE18" s="46"/>
      <c r="AF18" s="46"/>
      <c r="AG18" s="46"/>
      <c r="AH18" s="46"/>
      <c r="AI18" s="151">
        <f t="shared" si="4"/>
        <v>0</v>
      </c>
      <c r="AJ18" s="152">
        <f t="shared" si="5"/>
        <v>0</v>
      </c>
      <c r="AK18" s="156">
        <v>0.1</v>
      </c>
      <c r="AL18" s="47"/>
      <c r="AM18" s="31"/>
      <c r="AN18" s="143">
        <f t="shared" si="6"/>
        <v>1.0000000000000002E-2</v>
      </c>
      <c r="AO18" s="152">
        <f t="shared" si="7"/>
        <v>0.24999999999999997</v>
      </c>
      <c r="AP18" s="158">
        <f t="shared" si="8"/>
        <v>1.0000000000000002E-2</v>
      </c>
      <c r="AQ18" s="154">
        <f t="shared" si="9"/>
        <v>0.24999999999999997</v>
      </c>
      <c r="AR18" s="155">
        <f t="shared" si="10"/>
        <v>0.24999999999999997</v>
      </c>
      <c r="AS18" s="31"/>
      <c r="AT18" s="95"/>
      <c r="AU18" s="98" t="s">
        <v>25</v>
      </c>
    </row>
    <row r="19" spans="1:47" s="18" customFormat="1" ht="12" thickBot="1" x14ac:dyDescent="0.25">
      <c r="A19" s="48">
        <v>14</v>
      </c>
      <c r="B19" s="49" t="s">
        <v>27</v>
      </c>
      <c r="C19" s="50" t="s">
        <v>28</v>
      </c>
      <c r="D19" s="50" t="s">
        <v>2</v>
      </c>
      <c r="E19" s="87" t="s">
        <v>12</v>
      </c>
      <c r="F19" s="52"/>
      <c r="G19" s="53"/>
      <c r="H19" s="141">
        <f t="shared" si="15"/>
        <v>0</v>
      </c>
      <c r="I19" s="52"/>
      <c r="J19" s="53"/>
      <c r="K19" s="142">
        <f t="shared" si="11"/>
        <v>0</v>
      </c>
      <c r="L19" s="52"/>
      <c r="M19" s="53"/>
      <c r="N19" s="141">
        <f t="shared" si="0"/>
        <v>0</v>
      </c>
      <c r="O19" s="52" t="s">
        <v>102</v>
      </c>
      <c r="P19" s="53">
        <v>0.2</v>
      </c>
      <c r="Q19" s="139">
        <f t="shared" si="12"/>
        <v>0.2</v>
      </c>
      <c r="R19" s="125" t="s">
        <v>103</v>
      </c>
      <c r="S19" s="105">
        <v>0.33300000000000002</v>
      </c>
      <c r="T19" s="139">
        <f t="shared" si="1"/>
        <v>0.16650000000000001</v>
      </c>
      <c r="U19" s="52"/>
      <c r="V19" s="137">
        <v>0.16700000000000001</v>
      </c>
      <c r="W19" s="127">
        <f t="shared" si="13"/>
        <v>0.53350000000000009</v>
      </c>
      <c r="X19" s="126">
        <f t="shared" si="2"/>
        <v>0.58988317930800194</v>
      </c>
      <c r="Y19" s="54">
        <v>6</v>
      </c>
      <c r="Z19" s="133">
        <v>5</v>
      </c>
      <c r="AA19" s="37">
        <f t="shared" si="14"/>
        <v>5</v>
      </c>
      <c r="AB19" s="129">
        <f t="shared" si="3"/>
        <v>0.25773195876288657</v>
      </c>
      <c r="AC19" s="55"/>
      <c r="AD19" s="55"/>
      <c r="AE19" s="55"/>
      <c r="AF19" s="55"/>
      <c r="AG19" s="55">
        <v>2</v>
      </c>
      <c r="AH19" s="55"/>
      <c r="AI19" s="151">
        <f t="shared" si="4"/>
        <v>0.3</v>
      </c>
      <c r="AJ19" s="152">
        <f t="shared" si="5"/>
        <v>0.48648648648648651</v>
      </c>
      <c r="AK19" s="153"/>
      <c r="AL19" s="56">
        <v>0.1</v>
      </c>
      <c r="AM19" s="48"/>
      <c r="AN19" s="143">
        <f t="shared" si="6"/>
        <v>1.4999999999999999E-2</v>
      </c>
      <c r="AO19" s="152">
        <f t="shared" si="7"/>
        <v>0.37499999999999989</v>
      </c>
      <c r="AP19" s="158">
        <f t="shared" si="8"/>
        <v>5.3149999999999995</v>
      </c>
      <c r="AQ19" s="154">
        <f t="shared" si="9"/>
        <v>1.119218445249373</v>
      </c>
      <c r="AR19" s="155">
        <f t="shared" si="10"/>
        <v>1.7091016245573749</v>
      </c>
      <c r="AS19" s="48"/>
      <c r="AT19" s="124"/>
      <c r="AU19" s="97" t="s">
        <v>27</v>
      </c>
    </row>
    <row r="20" spans="1:47" s="18" customFormat="1" ht="23.25" thickBot="1" x14ac:dyDescent="0.25">
      <c r="A20" s="31">
        <v>15</v>
      </c>
      <c r="B20" s="40" t="s">
        <v>29</v>
      </c>
      <c r="C20" s="41" t="s">
        <v>30</v>
      </c>
      <c r="D20" s="41" t="s">
        <v>2</v>
      </c>
      <c r="E20" s="88" t="s">
        <v>12</v>
      </c>
      <c r="F20" s="42"/>
      <c r="G20" s="43"/>
      <c r="H20" s="141">
        <f t="shared" si="15"/>
        <v>0</v>
      </c>
      <c r="I20" s="44"/>
      <c r="J20" s="43"/>
      <c r="K20" s="142">
        <f t="shared" si="11"/>
        <v>0</v>
      </c>
      <c r="L20" s="44" t="s">
        <v>116</v>
      </c>
      <c r="M20" s="43">
        <v>0.28999999999999998</v>
      </c>
      <c r="N20" s="141">
        <f t="shared" si="0"/>
        <v>0.57999999999999996</v>
      </c>
      <c r="O20" s="44" t="s">
        <v>102</v>
      </c>
      <c r="P20" s="43">
        <v>0.2</v>
      </c>
      <c r="Q20" s="139">
        <f t="shared" si="12"/>
        <v>0.2</v>
      </c>
      <c r="R20" s="110"/>
      <c r="S20" s="110"/>
      <c r="T20" s="139">
        <f t="shared" si="1"/>
        <v>0</v>
      </c>
      <c r="U20" s="44" t="s">
        <v>174</v>
      </c>
      <c r="V20" s="137">
        <v>3.6700000000000003E-2</v>
      </c>
      <c r="W20" s="127">
        <f t="shared" si="13"/>
        <v>0.81669999999999998</v>
      </c>
      <c r="X20" s="126">
        <f t="shared" si="2"/>
        <v>0.9030132943595971</v>
      </c>
      <c r="Y20" s="45">
        <v>36</v>
      </c>
      <c r="Z20" s="133">
        <v>20</v>
      </c>
      <c r="AA20" s="37">
        <f t="shared" si="14"/>
        <v>20</v>
      </c>
      <c r="AB20" s="129">
        <f t="shared" si="3"/>
        <v>1.0309278350515463</v>
      </c>
      <c r="AC20" s="46"/>
      <c r="AD20" s="46"/>
      <c r="AE20" s="46"/>
      <c r="AF20" s="46"/>
      <c r="AG20" s="46"/>
      <c r="AH20" s="46"/>
      <c r="AI20" s="151">
        <f t="shared" si="4"/>
        <v>0</v>
      </c>
      <c r="AJ20" s="152">
        <f t="shared" si="5"/>
        <v>0</v>
      </c>
      <c r="AK20" s="156">
        <v>0.1</v>
      </c>
      <c r="AL20" s="47"/>
      <c r="AM20" s="31"/>
      <c r="AN20" s="143">
        <f t="shared" si="6"/>
        <v>1.0000000000000002E-2</v>
      </c>
      <c r="AO20" s="152">
        <f t="shared" si="7"/>
        <v>0.24999999999999997</v>
      </c>
      <c r="AP20" s="158">
        <f t="shared" si="8"/>
        <v>20.010000000000002</v>
      </c>
      <c r="AQ20" s="154">
        <f t="shared" si="9"/>
        <v>1.2809278350515463</v>
      </c>
      <c r="AR20" s="155">
        <f t="shared" si="10"/>
        <v>2.1839411294111435</v>
      </c>
      <c r="AS20" s="31"/>
      <c r="AT20" s="95"/>
      <c r="AU20" s="98" t="s">
        <v>29</v>
      </c>
    </row>
    <row r="21" spans="1:47" s="18" customFormat="1" ht="79.5" thickBot="1" x14ac:dyDescent="0.25">
      <c r="A21" s="48">
        <v>16</v>
      </c>
      <c r="B21" s="49" t="s">
        <v>69</v>
      </c>
      <c r="C21" s="50" t="s">
        <v>70</v>
      </c>
      <c r="D21" s="50" t="s">
        <v>2</v>
      </c>
      <c r="E21" s="87" t="s">
        <v>12</v>
      </c>
      <c r="F21" s="52" t="s">
        <v>105</v>
      </c>
      <c r="G21" s="53">
        <v>0.14000000000000001</v>
      </c>
      <c r="H21" s="141">
        <f t="shared" si="15"/>
        <v>1.1200000000000001</v>
      </c>
      <c r="I21" s="52" t="s">
        <v>104</v>
      </c>
      <c r="J21" s="53">
        <v>0.125</v>
      </c>
      <c r="K21" s="142">
        <f t="shared" si="11"/>
        <v>0.5</v>
      </c>
      <c r="L21" s="52" t="s">
        <v>106</v>
      </c>
      <c r="M21" s="53">
        <v>0.625</v>
      </c>
      <c r="N21" s="141">
        <f t="shared" si="0"/>
        <v>1.25</v>
      </c>
      <c r="O21" s="52" t="s">
        <v>117</v>
      </c>
      <c r="P21" s="53">
        <v>0.86699999999999999</v>
      </c>
      <c r="Q21" s="139">
        <f t="shared" si="12"/>
        <v>0.86699999999999999</v>
      </c>
      <c r="R21" s="105"/>
      <c r="S21" s="105"/>
      <c r="T21" s="139">
        <f t="shared" si="1"/>
        <v>0</v>
      </c>
      <c r="U21" s="52" t="s">
        <v>175</v>
      </c>
      <c r="V21" s="137">
        <v>0.30399999999999999</v>
      </c>
      <c r="W21" s="127">
        <f t="shared" si="13"/>
        <v>4.0410000000000004</v>
      </c>
      <c r="X21" s="126">
        <f t="shared" si="2"/>
        <v>4.4680748408315569</v>
      </c>
      <c r="Y21" s="54">
        <v>27</v>
      </c>
      <c r="Z21" s="133">
        <v>20</v>
      </c>
      <c r="AA21" s="37">
        <f t="shared" si="14"/>
        <v>20</v>
      </c>
      <c r="AB21" s="129">
        <f t="shared" si="3"/>
        <v>1.0309278350515463</v>
      </c>
      <c r="AC21" s="55"/>
      <c r="AD21" s="55"/>
      <c r="AE21" s="55"/>
      <c r="AF21" s="55">
        <v>1</v>
      </c>
      <c r="AG21" s="55"/>
      <c r="AH21" s="55">
        <v>2</v>
      </c>
      <c r="AI21" s="151">
        <f t="shared" si="4"/>
        <v>0.30000000000000004</v>
      </c>
      <c r="AJ21" s="152">
        <f t="shared" si="5"/>
        <v>0.48648648648648657</v>
      </c>
      <c r="AK21" s="153"/>
      <c r="AL21" s="56"/>
      <c r="AM21" s="48"/>
      <c r="AN21" s="143">
        <f t="shared" si="6"/>
        <v>0</v>
      </c>
      <c r="AO21" s="152">
        <f t="shared" si="7"/>
        <v>0</v>
      </c>
      <c r="AP21" s="158">
        <f t="shared" si="8"/>
        <v>20.3</v>
      </c>
      <c r="AQ21" s="154">
        <f t="shared" si="9"/>
        <v>1.5174143215380329</v>
      </c>
      <c r="AR21" s="155">
        <f t="shared" si="10"/>
        <v>5.9854891623695901</v>
      </c>
      <c r="AS21" s="48"/>
      <c r="AT21" s="124"/>
      <c r="AU21" s="97" t="s">
        <v>69</v>
      </c>
    </row>
    <row r="22" spans="1:47" s="18" customFormat="1" ht="23.25" thickBot="1" x14ac:dyDescent="0.25">
      <c r="A22" s="31">
        <v>17</v>
      </c>
      <c r="B22" s="40" t="s">
        <v>31</v>
      </c>
      <c r="C22" s="41" t="s">
        <v>32</v>
      </c>
      <c r="D22" s="41" t="s">
        <v>2</v>
      </c>
      <c r="E22" s="88" t="s">
        <v>33</v>
      </c>
      <c r="F22" s="42"/>
      <c r="G22" s="43"/>
      <c r="H22" s="141">
        <f t="shared" si="15"/>
        <v>0</v>
      </c>
      <c r="I22" s="44"/>
      <c r="J22" s="43"/>
      <c r="K22" s="142">
        <f t="shared" si="11"/>
        <v>0</v>
      </c>
      <c r="L22" s="44"/>
      <c r="M22" s="43"/>
      <c r="N22" s="141">
        <f t="shared" si="0"/>
        <v>0</v>
      </c>
      <c r="O22" s="44"/>
      <c r="P22" s="43"/>
      <c r="Q22" s="139">
        <f t="shared" si="12"/>
        <v>0</v>
      </c>
      <c r="R22" s="110"/>
      <c r="S22" s="110"/>
      <c r="T22" s="139">
        <f t="shared" si="1"/>
        <v>0</v>
      </c>
      <c r="U22" s="44" t="s">
        <v>120</v>
      </c>
      <c r="V22" s="137">
        <v>0.03</v>
      </c>
      <c r="W22" s="127">
        <f t="shared" si="13"/>
        <v>0.03</v>
      </c>
      <c r="X22" s="126">
        <f t="shared" si="2"/>
        <v>3.3170563035126624E-2</v>
      </c>
      <c r="Y22" s="45">
        <v>5</v>
      </c>
      <c r="Z22" s="133">
        <v>5</v>
      </c>
      <c r="AA22" s="37">
        <f t="shared" si="14"/>
        <v>5</v>
      </c>
      <c r="AB22" s="129">
        <f t="shared" si="3"/>
        <v>0.25773195876288657</v>
      </c>
      <c r="AC22" s="46"/>
      <c r="AD22" s="46"/>
      <c r="AE22" s="46">
        <v>1</v>
      </c>
      <c r="AF22" s="46"/>
      <c r="AG22" s="46"/>
      <c r="AH22" s="46">
        <v>4</v>
      </c>
      <c r="AI22" s="151">
        <f t="shared" si="4"/>
        <v>0.4</v>
      </c>
      <c r="AJ22" s="152">
        <f t="shared" si="5"/>
        <v>0.64864864864864868</v>
      </c>
      <c r="AK22" s="156"/>
      <c r="AL22" s="47"/>
      <c r="AM22" s="31"/>
      <c r="AN22" s="143">
        <f t="shared" si="6"/>
        <v>0</v>
      </c>
      <c r="AO22" s="152">
        <f t="shared" si="7"/>
        <v>0</v>
      </c>
      <c r="AP22" s="158">
        <f t="shared" si="8"/>
        <v>5.4</v>
      </c>
      <c r="AQ22" s="154">
        <f t="shared" si="9"/>
        <v>0.90638060741153526</v>
      </c>
      <c r="AR22" s="155">
        <f t="shared" si="10"/>
        <v>0.93955117044666192</v>
      </c>
      <c r="AS22" s="31"/>
      <c r="AT22" s="95"/>
      <c r="AU22" s="98" t="s">
        <v>31</v>
      </c>
    </row>
    <row r="23" spans="1:47" s="18" customFormat="1" ht="23.25" thickBot="1" x14ac:dyDescent="0.25">
      <c r="A23" s="48">
        <v>18</v>
      </c>
      <c r="B23" s="49" t="s">
        <v>34</v>
      </c>
      <c r="C23" s="50" t="s">
        <v>35</v>
      </c>
      <c r="D23" s="50" t="s">
        <v>2</v>
      </c>
      <c r="E23" s="87" t="s">
        <v>33</v>
      </c>
      <c r="F23" s="52"/>
      <c r="G23" s="53"/>
      <c r="H23" s="141">
        <f t="shared" si="15"/>
        <v>0</v>
      </c>
      <c r="I23" s="52"/>
      <c r="J23" s="53"/>
      <c r="K23" s="142">
        <f t="shared" si="11"/>
        <v>0</v>
      </c>
      <c r="L23" s="52"/>
      <c r="M23" s="53"/>
      <c r="N23" s="141">
        <f t="shared" si="0"/>
        <v>0</v>
      </c>
      <c r="O23" s="52"/>
      <c r="P23" s="53"/>
      <c r="Q23" s="139">
        <f t="shared" si="12"/>
        <v>0</v>
      </c>
      <c r="R23" s="105"/>
      <c r="S23" s="105"/>
      <c r="T23" s="139">
        <f t="shared" si="1"/>
        <v>0</v>
      </c>
      <c r="U23" s="52" t="s">
        <v>120</v>
      </c>
      <c r="V23" s="137">
        <v>0.03</v>
      </c>
      <c r="W23" s="127">
        <f t="shared" si="13"/>
        <v>0.03</v>
      </c>
      <c r="X23" s="126">
        <f t="shared" si="2"/>
        <v>3.3170563035126624E-2</v>
      </c>
      <c r="Y23" s="54">
        <v>12</v>
      </c>
      <c r="Z23" s="133">
        <v>10</v>
      </c>
      <c r="AA23" s="37">
        <f t="shared" si="14"/>
        <v>10</v>
      </c>
      <c r="AB23" s="129">
        <f t="shared" si="3"/>
        <v>0.51546391752577314</v>
      </c>
      <c r="AC23" s="55"/>
      <c r="AD23" s="55"/>
      <c r="AE23" s="55">
        <v>1</v>
      </c>
      <c r="AF23" s="55">
        <v>1</v>
      </c>
      <c r="AG23" s="55"/>
      <c r="AH23" s="55">
        <v>3</v>
      </c>
      <c r="AI23" s="151">
        <f t="shared" si="4"/>
        <v>0.4</v>
      </c>
      <c r="AJ23" s="152">
        <f t="shared" si="5"/>
        <v>0.64864864864864868</v>
      </c>
      <c r="AK23" s="153"/>
      <c r="AL23" s="56"/>
      <c r="AM23" s="48"/>
      <c r="AN23" s="143">
        <f t="shared" si="6"/>
        <v>0</v>
      </c>
      <c r="AO23" s="152">
        <f t="shared" si="7"/>
        <v>0</v>
      </c>
      <c r="AP23" s="158">
        <f t="shared" si="8"/>
        <v>10.4</v>
      </c>
      <c r="AQ23" s="154">
        <f t="shared" si="9"/>
        <v>1.1641125661744218</v>
      </c>
      <c r="AR23" s="155">
        <f t="shared" si="10"/>
        <v>1.1972831292095485</v>
      </c>
      <c r="AS23" s="48"/>
      <c r="AT23" s="124"/>
      <c r="AU23" s="97" t="s">
        <v>34</v>
      </c>
    </row>
    <row r="24" spans="1:47" s="18" customFormat="1" ht="23.25" thickBot="1" x14ac:dyDescent="0.25">
      <c r="A24" s="31">
        <v>19</v>
      </c>
      <c r="B24" s="40" t="s">
        <v>36</v>
      </c>
      <c r="C24" s="41" t="s">
        <v>36</v>
      </c>
      <c r="D24" s="41" t="s">
        <v>2</v>
      </c>
      <c r="E24" s="88" t="s">
        <v>33</v>
      </c>
      <c r="F24" s="42"/>
      <c r="G24" s="43"/>
      <c r="H24" s="141">
        <f t="shared" si="15"/>
        <v>0</v>
      </c>
      <c r="I24" s="44"/>
      <c r="J24" s="43"/>
      <c r="K24" s="142">
        <f t="shared" si="11"/>
        <v>0</v>
      </c>
      <c r="L24" s="44"/>
      <c r="M24" s="43"/>
      <c r="N24" s="141">
        <f t="shared" si="0"/>
        <v>0</v>
      </c>
      <c r="O24" s="44"/>
      <c r="P24" s="43"/>
      <c r="Q24" s="139">
        <f t="shared" si="12"/>
        <v>0</v>
      </c>
      <c r="R24" s="110"/>
      <c r="S24" s="110"/>
      <c r="T24" s="139">
        <f t="shared" si="1"/>
        <v>0</v>
      </c>
      <c r="U24" s="44"/>
      <c r="V24" s="137">
        <v>0</v>
      </c>
      <c r="W24" s="127">
        <f t="shared" si="13"/>
        <v>0</v>
      </c>
      <c r="X24" s="126">
        <f t="shared" si="2"/>
        <v>0</v>
      </c>
      <c r="Y24" s="45">
        <v>3</v>
      </c>
      <c r="Z24" s="133">
        <v>5</v>
      </c>
      <c r="AA24" s="37">
        <f t="shared" si="14"/>
        <v>5</v>
      </c>
      <c r="AB24" s="129">
        <f t="shared" si="3"/>
        <v>0.25773195876288657</v>
      </c>
      <c r="AC24" s="46"/>
      <c r="AD24" s="46"/>
      <c r="AE24" s="46"/>
      <c r="AF24" s="46">
        <v>1</v>
      </c>
      <c r="AG24" s="46"/>
      <c r="AH24" s="46">
        <v>3</v>
      </c>
      <c r="AI24" s="151">
        <f t="shared" si="4"/>
        <v>0.4</v>
      </c>
      <c r="AJ24" s="152">
        <f t="shared" si="5"/>
        <v>0.64864864864864868</v>
      </c>
      <c r="AK24" s="156"/>
      <c r="AL24" s="47"/>
      <c r="AM24" s="31"/>
      <c r="AN24" s="143">
        <f t="shared" si="6"/>
        <v>0</v>
      </c>
      <c r="AO24" s="152">
        <f t="shared" si="7"/>
        <v>0</v>
      </c>
      <c r="AP24" s="158">
        <f t="shared" si="8"/>
        <v>5.4</v>
      </c>
      <c r="AQ24" s="154">
        <f t="shared" si="9"/>
        <v>0.90638060741153526</v>
      </c>
      <c r="AR24" s="155">
        <f t="shared" si="10"/>
        <v>0.90638060741153526</v>
      </c>
      <c r="AS24" s="31"/>
      <c r="AT24" s="95"/>
      <c r="AU24" s="98" t="s">
        <v>36</v>
      </c>
    </row>
    <row r="25" spans="1:47" s="18" customFormat="1" ht="23.25" thickBot="1" x14ac:dyDescent="0.25">
      <c r="A25" s="48">
        <v>20</v>
      </c>
      <c r="B25" s="49" t="s">
        <v>37</v>
      </c>
      <c r="C25" s="50" t="s">
        <v>38</v>
      </c>
      <c r="D25" s="50" t="s">
        <v>2</v>
      </c>
      <c r="E25" s="87" t="s">
        <v>33</v>
      </c>
      <c r="F25" s="52"/>
      <c r="G25" s="53"/>
      <c r="H25" s="141">
        <f t="shared" si="15"/>
        <v>0</v>
      </c>
      <c r="I25" s="52"/>
      <c r="J25" s="53"/>
      <c r="K25" s="142">
        <f t="shared" si="11"/>
        <v>0</v>
      </c>
      <c r="L25" s="52"/>
      <c r="M25" s="53"/>
      <c r="N25" s="141">
        <f t="shared" si="0"/>
        <v>0</v>
      </c>
      <c r="O25" s="52"/>
      <c r="P25" s="53"/>
      <c r="Q25" s="139">
        <f t="shared" si="12"/>
        <v>0</v>
      </c>
      <c r="R25" s="105"/>
      <c r="S25" s="105"/>
      <c r="T25" s="139">
        <f t="shared" si="1"/>
        <v>0</v>
      </c>
      <c r="U25" s="52"/>
      <c r="V25" s="137">
        <v>0</v>
      </c>
      <c r="W25" s="127">
        <f t="shared" si="13"/>
        <v>0</v>
      </c>
      <c r="X25" s="126">
        <f t="shared" si="2"/>
        <v>0</v>
      </c>
      <c r="Y25" s="54"/>
      <c r="Z25" s="133">
        <v>0</v>
      </c>
      <c r="AA25" s="37">
        <f t="shared" si="14"/>
        <v>0</v>
      </c>
      <c r="AB25" s="129">
        <f t="shared" si="3"/>
        <v>0</v>
      </c>
      <c r="AC25" s="55"/>
      <c r="AD25" s="55"/>
      <c r="AE25" s="55"/>
      <c r="AF25" s="55"/>
      <c r="AG25" s="55"/>
      <c r="AH25" s="55"/>
      <c r="AI25" s="151">
        <f t="shared" si="4"/>
        <v>0</v>
      </c>
      <c r="AJ25" s="152">
        <f t="shared" si="5"/>
        <v>0</v>
      </c>
      <c r="AK25" s="153"/>
      <c r="AL25" s="56"/>
      <c r="AM25" s="48"/>
      <c r="AN25" s="143">
        <f t="shared" si="6"/>
        <v>0</v>
      </c>
      <c r="AO25" s="152">
        <f t="shared" si="7"/>
        <v>0</v>
      </c>
      <c r="AP25" s="158">
        <f t="shared" si="8"/>
        <v>0</v>
      </c>
      <c r="AQ25" s="154">
        <f t="shared" si="9"/>
        <v>0</v>
      </c>
      <c r="AR25" s="155">
        <f t="shared" si="10"/>
        <v>0</v>
      </c>
      <c r="AS25" s="48"/>
      <c r="AT25" s="124"/>
      <c r="AU25" s="97" t="s">
        <v>37</v>
      </c>
    </row>
    <row r="26" spans="1:47" s="18" customFormat="1" ht="23.25" thickBot="1" x14ac:dyDescent="0.25">
      <c r="A26" s="31">
        <v>21</v>
      </c>
      <c r="B26" s="40" t="s">
        <v>39</v>
      </c>
      <c r="C26" s="41" t="s">
        <v>40</v>
      </c>
      <c r="D26" s="41" t="s">
        <v>2</v>
      </c>
      <c r="E26" s="88" t="s">
        <v>33</v>
      </c>
      <c r="F26" s="42"/>
      <c r="G26" s="43"/>
      <c r="H26" s="141">
        <f t="shared" si="15"/>
        <v>0</v>
      </c>
      <c r="I26" s="44"/>
      <c r="J26" s="43"/>
      <c r="K26" s="142">
        <f t="shared" si="11"/>
        <v>0</v>
      </c>
      <c r="L26" s="44"/>
      <c r="M26" s="43"/>
      <c r="N26" s="141">
        <f t="shared" si="0"/>
        <v>0</v>
      </c>
      <c r="O26" s="44"/>
      <c r="P26" s="43"/>
      <c r="Q26" s="139">
        <f t="shared" si="12"/>
        <v>0</v>
      </c>
      <c r="R26" s="110"/>
      <c r="S26" s="110"/>
      <c r="T26" s="139">
        <f t="shared" si="1"/>
        <v>0</v>
      </c>
      <c r="U26" s="44" t="s">
        <v>176</v>
      </c>
      <c r="V26" s="137">
        <v>0.16700000000000001</v>
      </c>
      <c r="W26" s="127">
        <f t="shared" si="13"/>
        <v>0.16700000000000001</v>
      </c>
      <c r="X26" s="126">
        <f t="shared" si="2"/>
        <v>0.18464946756220491</v>
      </c>
      <c r="Y26" s="45">
        <v>4</v>
      </c>
      <c r="Z26" s="133">
        <v>5</v>
      </c>
      <c r="AA26" s="37">
        <f t="shared" si="14"/>
        <v>5</v>
      </c>
      <c r="AB26" s="129">
        <f t="shared" si="3"/>
        <v>0.25773195876288657</v>
      </c>
      <c r="AC26" s="46"/>
      <c r="AD26" s="46"/>
      <c r="AE26" s="46">
        <v>1</v>
      </c>
      <c r="AF26" s="46"/>
      <c r="AG26" s="46"/>
      <c r="AH26" s="46">
        <v>6</v>
      </c>
      <c r="AI26" s="151">
        <f t="shared" si="4"/>
        <v>0.60000000000000009</v>
      </c>
      <c r="AJ26" s="152">
        <f t="shared" si="5"/>
        <v>0.97297297297297314</v>
      </c>
      <c r="AK26" s="156"/>
      <c r="AL26" s="47"/>
      <c r="AM26" s="31"/>
      <c r="AN26" s="143">
        <f t="shared" si="6"/>
        <v>0</v>
      </c>
      <c r="AO26" s="152">
        <f t="shared" si="7"/>
        <v>0</v>
      </c>
      <c r="AP26" s="158">
        <f t="shared" si="8"/>
        <v>5.6</v>
      </c>
      <c r="AQ26" s="154">
        <f t="shared" si="9"/>
        <v>1.2307049317358598</v>
      </c>
      <c r="AR26" s="155">
        <f t="shared" si="10"/>
        <v>1.4153543992980646</v>
      </c>
      <c r="AS26" s="31"/>
      <c r="AT26" s="95"/>
      <c r="AU26" s="98" t="s">
        <v>39</v>
      </c>
    </row>
    <row r="27" spans="1:47" s="18" customFormat="1" ht="23.25" thickBot="1" x14ac:dyDescent="0.25">
      <c r="A27" s="48">
        <v>22</v>
      </c>
      <c r="B27" s="49" t="s">
        <v>41</v>
      </c>
      <c r="C27" s="50" t="s">
        <v>42</v>
      </c>
      <c r="D27" s="50" t="s">
        <v>2</v>
      </c>
      <c r="E27" s="87" t="s">
        <v>33</v>
      </c>
      <c r="F27" s="52"/>
      <c r="G27" s="53"/>
      <c r="H27" s="141">
        <f t="shared" si="15"/>
        <v>0</v>
      </c>
      <c r="I27" s="52"/>
      <c r="J27" s="53"/>
      <c r="K27" s="142">
        <f t="shared" si="11"/>
        <v>0</v>
      </c>
      <c r="L27" s="52"/>
      <c r="M27" s="53"/>
      <c r="N27" s="141">
        <f t="shared" si="0"/>
        <v>0</v>
      </c>
      <c r="O27" s="52" t="s">
        <v>107</v>
      </c>
      <c r="P27" s="53">
        <v>0.25</v>
      </c>
      <c r="Q27" s="139">
        <f t="shared" si="12"/>
        <v>0.25</v>
      </c>
      <c r="R27" s="105"/>
      <c r="S27" s="105"/>
      <c r="T27" s="139">
        <f t="shared" si="1"/>
        <v>0</v>
      </c>
      <c r="U27" s="52" t="s">
        <v>120</v>
      </c>
      <c r="V27" s="137">
        <v>3.3000000000000002E-2</v>
      </c>
      <c r="W27" s="127">
        <f t="shared" si="13"/>
        <v>0.28300000000000003</v>
      </c>
      <c r="X27" s="126">
        <f t="shared" si="2"/>
        <v>0.31290897796469452</v>
      </c>
      <c r="Y27" s="54">
        <v>2</v>
      </c>
      <c r="Z27" s="133">
        <v>5</v>
      </c>
      <c r="AA27" s="37">
        <f t="shared" si="14"/>
        <v>5</v>
      </c>
      <c r="AB27" s="129">
        <f t="shared" si="3"/>
        <v>0.25773195876288657</v>
      </c>
      <c r="AC27" s="55"/>
      <c r="AD27" s="55"/>
      <c r="AE27" s="55"/>
      <c r="AF27" s="55"/>
      <c r="AG27" s="55"/>
      <c r="AH27" s="55"/>
      <c r="AI27" s="151">
        <f t="shared" si="4"/>
        <v>0</v>
      </c>
      <c r="AJ27" s="152">
        <f t="shared" si="5"/>
        <v>0</v>
      </c>
      <c r="AK27" s="153"/>
      <c r="AL27" s="56"/>
      <c r="AM27" s="48"/>
      <c r="AN27" s="143">
        <f t="shared" si="6"/>
        <v>0</v>
      </c>
      <c r="AO27" s="152">
        <f t="shared" si="7"/>
        <v>0</v>
      </c>
      <c r="AP27" s="158">
        <f t="shared" si="8"/>
        <v>5</v>
      </c>
      <c r="AQ27" s="154">
        <f t="shared" si="9"/>
        <v>0.25773195876288657</v>
      </c>
      <c r="AR27" s="155">
        <f t="shared" si="10"/>
        <v>0.57064093672758109</v>
      </c>
      <c r="AS27" s="48"/>
      <c r="AT27" s="124"/>
      <c r="AU27" s="97" t="s">
        <v>41</v>
      </c>
    </row>
    <row r="28" spans="1:47" s="18" customFormat="1" ht="23.25" thickBot="1" x14ac:dyDescent="0.25">
      <c r="A28" s="31">
        <v>23</v>
      </c>
      <c r="B28" s="40" t="s">
        <v>43</v>
      </c>
      <c r="C28" s="41" t="s">
        <v>44</v>
      </c>
      <c r="D28" s="41" t="s">
        <v>2</v>
      </c>
      <c r="E28" s="88" t="s">
        <v>33</v>
      </c>
      <c r="F28" s="42"/>
      <c r="G28" s="43"/>
      <c r="H28" s="141">
        <f t="shared" si="15"/>
        <v>0</v>
      </c>
      <c r="I28" s="44"/>
      <c r="J28" s="43"/>
      <c r="K28" s="142">
        <f t="shared" si="11"/>
        <v>0</v>
      </c>
      <c r="L28" s="44"/>
      <c r="M28" s="43"/>
      <c r="N28" s="141">
        <f t="shared" si="0"/>
        <v>0</v>
      </c>
      <c r="O28" s="44"/>
      <c r="P28" s="43"/>
      <c r="Q28" s="139">
        <f t="shared" si="12"/>
        <v>0</v>
      </c>
      <c r="R28" s="110"/>
      <c r="S28" s="110"/>
      <c r="T28" s="139">
        <f t="shared" si="1"/>
        <v>0</v>
      </c>
      <c r="U28" s="44"/>
      <c r="V28" s="137">
        <v>0</v>
      </c>
      <c r="W28" s="127">
        <f t="shared" si="13"/>
        <v>0</v>
      </c>
      <c r="X28" s="126">
        <f t="shared" si="2"/>
        <v>0</v>
      </c>
      <c r="Y28" s="45"/>
      <c r="Z28" s="133">
        <v>0</v>
      </c>
      <c r="AA28" s="37">
        <f t="shared" si="14"/>
        <v>0</v>
      </c>
      <c r="AB28" s="129">
        <f t="shared" si="3"/>
        <v>0</v>
      </c>
      <c r="AC28" s="46"/>
      <c r="AD28" s="46"/>
      <c r="AE28" s="46"/>
      <c r="AF28" s="46"/>
      <c r="AG28" s="46"/>
      <c r="AH28" s="46"/>
      <c r="AI28" s="151">
        <f t="shared" si="4"/>
        <v>0</v>
      </c>
      <c r="AJ28" s="152">
        <f t="shared" si="5"/>
        <v>0</v>
      </c>
      <c r="AK28" s="156"/>
      <c r="AL28" s="47">
        <v>0.1</v>
      </c>
      <c r="AM28" s="31"/>
      <c r="AN28" s="143">
        <f t="shared" si="6"/>
        <v>1.4999999999999999E-2</v>
      </c>
      <c r="AO28" s="152">
        <f t="shared" si="7"/>
        <v>0.37499999999999989</v>
      </c>
      <c r="AP28" s="158">
        <f t="shared" si="8"/>
        <v>1.4999999999999999E-2</v>
      </c>
      <c r="AQ28" s="154">
        <f t="shared" si="9"/>
        <v>0.37499999999999989</v>
      </c>
      <c r="AR28" s="155">
        <f t="shared" si="10"/>
        <v>0.37499999999999989</v>
      </c>
      <c r="AS28" s="31"/>
      <c r="AT28" s="95"/>
      <c r="AU28" s="98" t="s">
        <v>43</v>
      </c>
    </row>
    <row r="29" spans="1:47" s="18" customFormat="1" ht="23.25" thickBot="1" x14ac:dyDescent="0.25">
      <c r="A29" s="48">
        <v>24</v>
      </c>
      <c r="B29" s="49" t="s">
        <v>45</v>
      </c>
      <c r="C29" s="50" t="s">
        <v>46</v>
      </c>
      <c r="D29" s="50" t="s">
        <v>2</v>
      </c>
      <c r="E29" s="87" t="s">
        <v>33</v>
      </c>
      <c r="F29" s="52"/>
      <c r="G29" s="53"/>
      <c r="H29" s="141">
        <f t="shared" si="15"/>
        <v>0</v>
      </c>
      <c r="I29" s="52"/>
      <c r="J29" s="53"/>
      <c r="K29" s="142">
        <f t="shared" si="11"/>
        <v>0</v>
      </c>
      <c r="L29" s="52"/>
      <c r="M29" s="53"/>
      <c r="N29" s="141">
        <f t="shared" si="0"/>
        <v>0</v>
      </c>
      <c r="O29" s="52" t="s">
        <v>118</v>
      </c>
      <c r="P29" s="53">
        <v>0.36699999999999999</v>
      </c>
      <c r="Q29" s="139">
        <f t="shared" si="12"/>
        <v>0.36699999999999999</v>
      </c>
      <c r="R29" s="105"/>
      <c r="S29" s="105"/>
      <c r="T29" s="139">
        <f t="shared" si="1"/>
        <v>0</v>
      </c>
      <c r="U29" s="52" t="s">
        <v>121</v>
      </c>
      <c r="V29" s="137">
        <v>1.67E-2</v>
      </c>
      <c r="W29" s="127">
        <f t="shared" si="13"/>
        <v>0.38369999999999999</v>
      </c>
      <c r="X29" s="126">
        <f t="shared" si="2"/>
        <v>0.42425150121926952</v>
      </c>
      <c r="Y29" s="54">
        <v>24</v>
      </c>
      <c r="Z29" s="133">
        <v>20</v>
      </c>
      <c r="AA29" s="37">
        <f t="shared" si="14"/>
        <v>20</v>
      </c>
      <c r="AB29" s="129">
        <f t="shared" si="3"/>
        <v>1.0309278350515463</v>
      </c>
      <c r="AC29" s="55"/>
      <c r="AD29" s="55"/>
      <c r="AE29" s="55"/>
      <c r="AF29" s="55">
        <v>1</v>
      </c>
      <c r="AG29" s="55"/>
      <c r="AH29" s="55"/>
      <c r="AI29" s="151">
        <f t="shared" si="4"/>
        <v>0.1</v>
      </c>
      <c r="AJ29" s="152">
        <f t="shared" si="5"/>
        <v>0.16216216216216217</v>
      </c>
      <c r="AK29" s="153"/>
      <c r="AL29" s="56"/>
      <c r="AM29" s="48"/>
      <c r="AN29" s="143">
        <f t="shared" si="6"/>
        <v>0</v>
      </c>
      <c r="AO29" s="152">
        <f t="shared" si="7"/>
        <v>0</v>
      </c>
      <c r="AP29" s="158">
        <f t="shared" si="8"/>
        <v>20.100000000000001</v>
      </c>
      <c r="AQ29" s="154">
        <f t="shared" si="9"/>
        <v>1.1930899972137086</v>
      </c>
      <c r="AR29" s="155">
        <f t="shared" si="10"/>
        <v>1.6173414984329781</v>
      </c>
      <c r="AS29" s="48"/>
      <c r="AT29" s="124"/>
      <c r="AU29" s="97" t="s">
        <v>45</v>
      </c>
    </row>
    <row r="30" spans="1:47" s="18" customFormat="1" ht="23.25" thickBot="1" x14ac:dyDescent="0.25">
      <c r="A30" s="31">
        <v>25</v>
      </c>
      <c r="B30" s="40" t="s">
        <v>47</v>
      </c>
      <c r="C30" s="41" t="s">
        <v>48</v>
      </c>
      <c r="D30" s="41" t="s">
        <v>2</v>
      </c>
      <c r="E30" s="88" t="s">
        <v>33</v>
      </c>
      <c r="F30" s="42"/>
      <c r="G30" s="43"/>
      <c r="H30" s="141">
        <f t="shared" si="15"/>
        <v>0</v>
      </c>
      <c r="I30" s="44"/>
      <c r="J30" s="43"/>
      <c r="K30" s="142">
        <f t="shared" si="11"/>
        <v>0</v>
      </c>
      <c r="L30" s="44"/>
      <c r="M30" s="43"/>
      <c r="N30" s="141">
        <f t="shared" si="0"/>
        <v>0</v>
      </c>
      <c r="O30" s="44" t="s">
        <v>111</v>
      </c>
      <c r="P30" s="43">
        <v>0.33</v>
      </c>
      <c r="Q30" s="139">
        <f t="shared" si="12"/>
        <v>0.33</v>
      </c>
      <c r="R30" s="110"/>
      <c r="S30" s="110"/>
      <c r="T30" s="139">
        <f t="shared" si="1"/>
        <v>0</v>
      </c>
      <c r="U30" s="44"/>
      <c r="V30" s="137">
        <v>0</v>
      </c>
      <c r="W30" s="127">
        <f t="shared" si="13"/>
        <v>0.33</v>
      </c>
      <c r="X30" s="126">
        <f t="shared" si="2"/>
        <v>0.36487619338639288</v>
      </c>
      <c r="Y30" s="45">
        <v>11</v>
      </c>
      <c r="Z30" s="133">
        <v>10</v>
      </c>
      <c r="AA30" s="37">
        <f t="shared" si="14"/>
        <v>10</v>
      </c>
      <c r="AB30" s="129">
        <f t="shared" si="3"/>
        <v>0.51546391752577314</v>
      </c>
      <c r="AC30" s="46"/>
      <c r="AD30" s="46"/>
      <c r="AE30" s="46"/>
      <c r="AF30" s="46"/>
      <c r="AG30" s="46"/>
      <c r="AH30" s="46"/>
      <c r="AI30" s="151">
        <f t="shared" si="4"/>
        <v>0</v>
      </c>
      <c r="AJ30" s="152">
        <f t="shared" si="5"/>
        <v>0</v>
      </c>
      <c r="AK30" s="156"/>
      <c r="AL30" s="47">
        <v>0.1</v>
      </c>
      <c r="AM30" s="31"/>
      <c r="AN30" s="143">
        <f t="shared" si="6"/>
        <v>1.4999999999999999E-2</v>
      </c>
      <c r="AO30" s="152">
        <f t="shared" si="7"/>
        <v>0.37499999999999989</v>
      </c>
      <c r="AP30" s="158">
        <f t="shared" si="8"/>
        <v>10.015000000000001</v>
      </c>
      <c r="AQ30" s="154">
        <f t="shared" si="9"/>
        <v>0.89046391752577303</v>
      </c>
      <c r="AR30" s="155">
        <f t="shared" si="10"/>
        <v>1.255340110912166</v>
      </c>
      <c r="AS30" s="31"/>
      <c r="AT30" s="95"/>
      <c r="AU30" s="98" t="s">
        <v>47</v>
      </c>
    </row>
    <row r="31" spans="1:47" s="18" customFormat="1" ht="23.25" thickBot="1" x14ac:dyDescent="0.25">
      <c r="A31" s="48">
        <v>26</v>
      </c>
      <c r="B31" s="49" t="s">
        <v>79</v>
      </c>
      <c r="C31" s="50"/>
      <c r="D31" s="50" t="s">
        <v>2</v>
      </c>
      <c r="E31" s="87" t="s">
        <v>33</v>
      </c>
      <c r="F31" s="52"/>
      <c r="G31" s="53"/>
      <c r="H31" s="141">
        <f t="shared" si="15"/>
        <v>0</v>
      </c>
      <c r="I31" s="52"/>
      <c r="J31" s="53"/>
      <c r="K31" s="142">
        <f t="shared" si="11"/>
        <v>0</v>
      </c>
      <c r="L31" s="52"/>
      <c r="M31" s="53"/>
      <c r="N31" s="141">
        <f t="shared" si="0"/>
        <v>0</v>
      </c>
      <c r="O31" s="52"/>
      <c r="P31" s="53"/>
      <c r="Q31" s="139">
        <f t="shared" si="12"/>
        <v>0</v>
      </c>
      <c r="R31" s="105"/>
      <c r="S31" s="105"/>
      <c r="T31" s="139">
        <f t="shared" si="1"/>
        <v>0</v>
      </c>
      <c r="U31" s="52"/>
      <c r="V31" s="137">
        <v>0</v>
      </c>
      <c r="W31" s="127">
        <f>H31+K31+Q31+N31+T31+V31</f>
        <v>0</v>
      </c>
      <c r="X31" s="126">
        <f t="shared" si="2"/>
        <v>0</v>
      </c>
      <c r="Y31" s="54"/>
      <c r="Z31" s="133">
        <v>0</v>
      </c>
      <c r="AA31" s="37">
        <f t="shared" si="14"/>
        <v>0</v>
      </c>
      <c r="AB31" s="129">
        <f t="shared" si="3"/>
        <v>0</v>
      </c>
      <c r="AC31" s="55"/>
      <c r="AD31" s="55"/>
      <c r="AE31" s="55"/>
      <c r="AF31" s="55"/>
      <c r="AG31" s="55"/>
      <c r="AH31" s="55"/>
      <c r="AI31" s="151">
        <f t="shared" si="4"/>
        <v>0</v>
      </c>
      <c r="AJ31" s="152">
        <f t="shared" si="5"/>
        <v>0</v>
      </c>
      <c r="AK31" s="153"/>
      <c r="AL31" s="56"/>
      <c r="AM31" s="48"/>
      <c r="AN31" s="143">
        <f t="shared" si="6"/>
        <v>0</v>
      </c>
      <c r="AO31" s="152">
        <f t="shared" si="7"/>
        <v>0</v>
      </c>
      <c r="AP31" s="158">
        <f t="shared" si="8"/>
        <v>0</v>
      </c>
      <c r="AQ31" s="154">
        <f t="shared" si="9"/>
        <v>0</v>
      </c>
      <c r="AR31" s="155">
        <f t="shared" si="10"/>
        <v>0</v>
      </c>
      <c r="AS31" s="48"/>
      <c r="AT31" s="124"/>
      <c r="AU31" s="97" t="s">
        <v>79</v>
      </c>
    </row>
    <row r="32" spans="1:47" s="18" customFormat="1" ht="23.25" thickBot="1" x14ac:dyDescent="0.25">
      <c r="A32" s="31">
        <v>27</v>
      </c>
      <c r="B32" s="40" t="s">
        <v>49</v>
      </c>
      <c r="C32" s="41" t="s">
        <v>50</v>
      </c>
      <c r="D32" s="41" t="s">
        <v>2</v>
      </c>
      <c r="E32" s="88" t="s">
        <v>33</v>
      </c>
      <c r="F32" s="42"/>
      <c r="G32" s="43"/>
      <c r="H32" s="141">
        <f t="shared" si="15"/>
        <v>0</v>
      </c>
      <c r="I32" s="44"/>
      <c r="J32" s="43"/>
      <c r="K32" s="142">
        <f t="shared" si="11"/>
        <v>0</v>
      </c>
      <c r="L32" s="44"/>
      <c r="M32" s="43"/>
      <c r="N32" s="141">
        <f t="shared" si="0"/>
        <v>0</v>
      </c>
      <c r="O32" s="44" t="s">
        <v>102</v>
      </c>
      <c r="P32" s="43">
        <v>0.2</v>
      </c>
      <c r="Q32" s="139">
        <f t="shared" si="12"/>
        <v>0.2</v>
      </c>
      <c r="R32" s="110"/>
      <c r="S32" s="110"/>
      <c r="T32" s="139">
        <f t="shared" si="1"/>
        <v>0</v>
      </c>
      <c r="U32" s="44" t="s">
        <v>177</v>
      </c>
      <c r="V32" s="137">
        <v>0.13300000000000001</v>
      </c>
      <c r="W32" s="127">
        <f t="shared" si="13"/>
        <v>0.33300000000000002</v>
      </c>
      <c r="X32" s="126">
        <f t="shared" si="2"/>
        <v>0.36819324968990558</v>
      </c>
      <c r="Y32" s="45"/>
      <c r="Z32" s="133">
        <v>0</v>
      </c>
      <c r="AA32" s="37">
        <f t="shared" si="14"/>
        <v>0</v>
      </c>
      <c r="AB32" s="129">
        <f t="shared" si="3"/>
        <v>0</v>
      </c>
      <c r="AC32" s="46"/>
      <c r="AD32" s="46"/>
      <c r="AE32" s="46"/>
      <c r="AF32" s="46"/>
      <c r="AG32" s="46"/>
      <c r="AH32" s="46">
        <v>4</v>
      </c>
      <c r="AI32" s="151">
        <f t="shared" si="4"/>
        <v>0.4</v>
      </c>
      <c r="AJ32" s="152">
        <f t="shared" si="5"/>
        <v>0.64864864864864868</v>
      </c>
      <c r="AK32" s="156"/>
      <c r="AL32" s="47"/>
      <c r="AM32" s="31"/>
      <c r="AN32" s="143">
        <f t="shared" si="6"/>
        <v>0</v>
      </c>
      <c r="AO32" s="152">
        <f t="shared" si="7"/>
        <v>0</v>
      </c>
      <c r="AP32" s="158">
        <f t="shared" si="8"/>
        <v>0.4</v>
      </c>
      <c r="AQ32" s="154">
        <f t="shared" si="9"/>
        <v>0.64864864864864868</v>
      </c>
      <c r="AR32" s="155">
        <f t="shared" si="10"/>
        <v>1.0168418983385543</v>
      </c>
      <c r="AS32" s="31"/>
      <c r="AT32" s="95"/>
      <c r="AU32" s="98" t="s">
        <v>49</v>
      </c>
    </row>
    <row r="33" spans="1:47" s="18" customFormat="1" ht="12" thickBot="1" x14ac:dyDescent="0.25">
      <c r="A33" s="48">
        <v>28</v>
      </c>
      <c r="B33" s="62" t="s">
        <v>89</v>
      </c>
      <c r="C33" s="50" t="s">
        <v>92</v>
      </c>
      <c r="D33" s="50" t="s">
        <v>2</v>
      </c>
      <c r="E33" s="87" t="s">
        <v>53</v>
      </c>
      <c r="F33" s="52"/>
      <c r="G33" s="53"/>
      <c r="H33" s="141">
        <f t="shared" si="15"/>
        <v>0</v>
      </c>
      <c r="I33" s="52"/>
      <c r="J33" s="53"/>
      <c r="K33" s="142">
        <f t="shared" si="11"/>
        <v>0</v>
      </c>
      <c r="L33" s="52" t="s">
        <v>104</v>
      </c>
      <c r="M33" s="53">
        <v>0.125</v>
      </c>
      <c r="N33" s="141">
        <f t="shared" si="0"/>
        <v>0.25</v>
      </c>
      <c r="O33" s="52"/>
      <c r="P33" s="53"/>
      <c r="Q33" s="139">
        <f t="shared" si="12"/>
        <v>0</v>
      </c>
      <c r="R33" s="105"/>
      <c r="S33" s="105"/>
      <c r="T33" s="139">
        <f t="shared" si="1"/>
        <v>0</v>
      </c>
      <c r="U33" s="52"/>
      <c r="V33" s="137">
        <v>0</v>
      </c>
      <c r="W33" s="127">
        <f t="shared" si="13"/>
        <v>0.25</v>
      </c>
      <c r="X33" s="126">
        <f t="shared" si="2"/>
        <v>0.27642135862605521</v>
      </c>
      <c r="Y33" s="54">
        <v>8</v>
      </c>
      <c r="Z33" s="133">
        <v>5</v>
      </c>
      <c r="AA33" s="37">
        <f t="shared" si="14"/>
        <v>5</v>
      </c>
      <c r="AB33" s="129">
        <f t="shared" si="3"/>
        <v>0.25773195876288657</v>
      </c>
      <c r="AC33" s="55"/>
      <c r="AD33" s="55"/>
      <c r="AE33" s="55"/>
      <c r="AF33" s="55"/>
      <c r="AG33" s="55"/>
      <c r="AH33" s="55">
        <v>2</v>
      </c>
      <c r="AI33" s="151">
        <f t="shared" si="4"/>
        <v>0.2</v>
      </c>
      <c r="AJ33" s="152">
        <f t="shared" si="5"/>
        <v>0.32432432432432434</v>
      </c>
      <c r="AK33" s="153"/>
      <c r="AL33" s="56"/>
      <c r="AM33" s="48"/>
      <c r="AN33" s="143">
        <f t="shared" si="6"/>
        <v>0</v>
      </c>
      <c r="AO33" s="152">
        <f t="shared" si="7"/>
        <v>0</v>
      </c>
      <c r="AP33" s="158">
        <f t="shared" si="8"/>
        <v>5.2</v>
      </c>
      <c r="AQ33" s="154">
        <f t="shared" si="9"/>
        <v>0.58205628308721091</v>
      </c>
      <c r="AR33" s="155">
        <f t="shared" si="10"/>
        <v>0.85847764171326613</v>
      </c>
      <c r="AS33" s="48">
        <v>10</v>
      </c>
      <c r="AT33" s="124"/>
      <c r="AU33" s="99" t="s">
        <v>89</v>
      </c>
    </row>
    <row r="34" spans="1:47" s="18" customFormat="1" ht="12" thickBot="1" x14ac:dyDescent="0.25">
      <c r="A34" s="31">
        <v>29</v>
      </c>
      <c r="B34" s="40" t="s">
        <v>51</v>
      </c>
      <c r="C34" s="41" t="s">
        <v>52</v>
      </c>
      <c r="D34" s="61" t="s">
        <v>162</v>
      </c>
      <c r="E34" s="88" t="s">
        <v>53</v>
      </c>
      <c r="F34" s="42"/>
      <c r="G34" s="43"/>
      <c r="H34" s="141">
        <f t="shared" si="15"/>
        <v>0</v>
      </c>
      <c r="I34" s="44"/>
      <c r="J34" s="43"/>
      <c r="K34" s="142">
        <f t="shared" si="11"/>
        <v>0</v>
      </c>
      <c r="L34" s="44"/>
      <c r="M34" s="43"/>
      <c r="N34" s="141">
        <f t="shared" si="0"/>
        <v>0</v>
      </c>
      <c r="O34" s="44"/>
      <c r="P34" s="43"/>
      <c r="Q34" s="139">
        <f t="shared" si="12"/>
        <v>0</v>
      </c>
      <c r="R34" s="110"/>
      <c r="S34" s="110"/>
      <c r="T34" s="139">
        <f t="shared" si="1"/>
        <v>0</v>
      </c>
      <c r="U34" s="44"/>
      <c r="V34" s="137">
        <v>0</v>
      </c>
      <c r="W34" s="127">
        <f t="shared" si="13"/>
        <v>0</v>
      </c>
      <c r="X34" s="126">
        <f t="shared" si="2"/>
        <v>0</v>
      </c>
      <c r="Y34" s="45">
        <v>6</v>
      </c>
      <c r="Z34" s="133">
        <v>5</v>
      </c>
      <c r="AA34" s="37">
        <f t="shared" si="14"/>
        <v>5</v>
      </c>
      <c r="AB34" s="129">
        <f t="shared" si="3"/>
        <v>0.25773195876288657</v>
      </c>
      <c r="AC34" s="46"/>
      <c r="AD34" s="46"/>
      <c r="AE34" s="46"/>
      <c r="AF34" s="46"/>
      <c r="AG34" s="46"/>
      <c r="AH34" s="46">
        <v>1</v>
      </c>
      <c r="AI34" s="151">
        <f t="shared" si="4"/>
        <v>0.1</v>
      </c>
      <c r="AJ34" s="152">
        <f t="shared" si="5"/>
        <v>0.16216216216216217</v>
      </c>
      <c r="AK34" s="156"/>
      <c r="AL34" s="47"/>
      <c r="AM34" s="31"/>
      <c r="AN34" s="143">
        <f t="shared" si="6"/>
        <v>0</v>
      </c>
      <c r="AO34" s="152">
        <f t="shared" si="7"/>
        <v>0</v>
      </c>
      <c r="AP34" s="158">
        <f t="shared" si="8"/>
        <v>5.0999999999999996</v>
      </c>
      <c r="AQ34" s="154">
        <f t="shared" si="9"/>
        <v>0.41989412092504874</v>
      </c>
      <c r="AR34" s="155">
        <f t="shared" si="10"/>
        <v>0.41989412092504874</v>
      </c>
      <c r="AS34" s="31"/>
      <c r="AT34" s="95"/>
      <c r="AU34" s="98" t="s">
        <v>51</v>
      </c>
    </row>
    <row r="35" spans="1:47" s="18" customFormat="1" ht="12" thickBot="1" x14ac:dyDescent="0.25">
      <c r="A35" s="48">
        <v>30</v>
      </c>
      <c r="B35" s="49" t="s">
        <v>54</v>
      </c>
      <c r="C35" s="50" t="s">
        <v>55</v>
      </c>
      <c r="D35" s="57" t="s">
        <v>162</v>
      </c>
      <c r="E35" s="87" t="s">
        <v>53</v>
      </c>
      <c r="F35" s="52"/>
      <c r="G35" s="53"/>
      <c r="H35" s="141">
        <f t="shared" si="15"/>
        <v>0</v>
      </c>
      <c r="I35" s="52"/>
      <c r="J35" s="53"/>
      <c r="K35" s="142">
        <f t="shared" si="11"/>
        <v>0</v>
      </c>
      <c r="L35" s="52" t="s">
        <v>103</v>
      </c>
      <c r="M35" s="53">
        <v>0.33300000000000002</v>
      </c>
      <c r="N35" s="141">
        <f t="shared" si="0"/>
        <v>0.66600000000000004</v>
      </c>
      <c r="O35" s="52"/>
      <c r="P35" s="53"/>
      <c r="Q35" s="139">
        <f t="shared" si="12"/>
        <v>0</v>
      </c>
      <c r="R35" s="105"/>
      <c r="S35" s="105"/>
      <c r="T35" s="139">
        <f t="shared" si="1"/>
        <v>0</v>
      </c>
      <c r="U35" s="52"/>
      <c r="V35" s="137">
        <v>0</v>
      </c>
      <c r="W35" s="127">
        <f t="shared" si="13"/>
        <v>0.66600000000000004</v>
      </c>
      <c r="X35" s="126">
        <f t="shared" si="2"/>
        <v>0.73638649937981115</v>
      </c>
      <c r="Y35" s="54">
        <v>4</v>
      </c>
      <c r="Z35" s="133">
        <v>5</v>
      </c>
      <c r="AA35" s="37">
        <f t="shared" si="14"/>
        <v>5</v>
      </c>
      <c r="AB35" s="129">
        <f t="shared" si="3"/>
        <v>0.25773195876288657</v>
      </c>
      <c r="AC35" s="55"/>
      <c r="AD35" s="55"/>
      <c r="AE35" s="55"/>
      <c r="AF35" s="55"/>
      <c r="AG35" s="55"/>
      <c r="AH35" s="55"/>
      <c r="AI35" s="151">
        <f t="shared" si="4"/>
        <v>0</v>
      </c>
      <c r="AJ35" s="152">
        <f t="shared" si="5"/>
        <v>0</v>
      </c>
      <c r="AK35" s="153"/>
      <c r="AL35" s="56"/>
      <c r="AM35" s="48"/>
      <c r="AN35" s="143">
        <f t="shared" si="6"/>
        <v>0</v>
      </c>
      <c r="AO35" s="152">
        <f t="shared" si="7"/>
        <v>0</v>
      </c>
      <c r="AP35" s="158">
        <f t="shared" si="8"/>
        <v>5</v>
      </c>
      <c r="AQ35" s="154">
        <f t="shared" si="9"/>
        <v>0.25773195876288657</v>
      </c>
      <c r="AR35" s="155">
        <f t="shared" si="10"/>
        <v>0.99411845814269773</v>
      </c>
      <c r="AS35" s="48"/>
      <c r="AT35" s="124"/>
      <c r="AU35" s="97" t="s">
        <v>54</v>
      </c>
    </row>
    <row r="36" spans="1:47" s="18" customFormat="1" ht="12" thickBot="1" x14ac:dyDescent="0.25">
      <c r="A36" s="31">
        <v>31</v>
      </c>
      <c r="B36" s="40" t="s">
        <v>56</v>
      </c>
      <c r="C36" s="41" t="s">
        <v>57</v>
      </c>
      <c r="D36" s="61" t="s">
        <v>162</v>
      </c>
      <c r="E36" s="88" t="s">
        <v>53</v>
      </c>
      <c r="F36" s="42"/>
      <c r="G36" s="43"/>
      <c r="H36" s="141">
        <f t="shared" si="15"/>
        <v>0</v>
      </c>
      <c r="I36" s="44"/>
      <c r="J36" s="43"/>
      <c r="K36" s="142">
        <f t="shared" si="11"/>
        <v>0</v>
      </c>
      <c r="L36" s="44"/>
      <c r="M36" s="43"/>
      <c r="N36" s="141">
        <f t="shared" si="0"/>
        <v>0</v>
      </c>
      <c r="O36" s="44" t="s">
        <v>102</v>
      </c>
      <c r="P36" s="43">
        <v>0.2</v>
      </c>
      <c r="Q36" s="139">
        <f t="shared" si="12"/>
        <v>0.2</v>
      </c>
      <c r="R36" s="110"/>
      <c r="S36" s="110"/>
      <c r="T36" s="139">
        <f t="shared" si="1"/>
        <v>0</v>
      </c>
      <c r="U36" s="44"/>
      <c r="V36" s="137">
        <v>0</v>
      </c>
      <c r="W36" s="127">
        <f t="shared" si="13"/>
        <v>0.2</v>
      </c>
      <c r="X36" s="126">
        <f t="shared" si="2"/>
        <v>0.22113708690084419</v>
      </c>
      <c r="Y36" s="45">
        <v>1</v>
      </c>
      <c r="Z36" s="133">
        <v>5</v>
      </c>
      <c r="AA36" s="37">
        <f t="shared" si="14"/>
        <v>5</v>
      </c>
      <c r="AB36" s="129">
        <f t="shared" si="3"/>
        <v>0.25773195876288657</v>
      </c>
      <c r="AC36" s="46"/>
      <c r="AD36" s="46"/>
      <c r="AE36" s="46"/>
      <c r="AF36" s="46"/>
      <c r="AG36" s="46"/>
      <c r="AH36" s="46"/>
      <c r="AI36" s="151">
        <f t="shared" si="4"/>
        <v>0</v>
      </c>
      <c r="AJ36" s="152">
        <f t="shared" si="5"/>
        <v>0</v>
      </c>
      <c r="AK36" s="156"/>
      <c r="AL36" s="47"/>
      <c r="AM36" s="31"/>
      <c r="AN36" s="143">
        <f t="shared" si="6"/>
        <v>0</v>
      </c>
      <c r="AO36" s="152">
        <f t="shared" si="7"/>
        <v>0</v>
      </c>
      <c r="AP36" s="158">
        <f t="shared" si="8"/>
        <v>5</v>
      </c>
      <c r="AQ36" s="154">
        <f t="shared" si="9"/>
        <v>0.25773195876288657</v>
      </c>
      <c r="AR36" s="155">
        <f t="shared" si="10"/>
        <v>0.47886904566373079</v>
      </c>
      <c r="AS36" s="31"/>
      <c r="AT36" s="95"/>
      <c r="AU36" s="98" t="s">
        <v>56</v>
      </c>
    </row>
    <row r="37" spans="1:47" s="18" customFormat="1" ht="23.25" thickBot="1" x14ac:dyDescent="0.25">
      <c r="A37" s="48">
        <v>32</v>
      </c>
      <c r="B37" s="49" t="s">
        <v>58</v>
      </c>
      <c r="C37" s="50" t="s">
        <v>59</v>
      </c>
      <c r="D37" s="57" t="s">
        <v>162</v>
      </c>
      <c r="E37" s="87" t="s">
        <v>53</v>
      </c>
      <c r="F37" s="52" t="s">
        <v>105</v>
      </c>
      <c r="G37" s="53">
        <v>0.14000000000000001</v>
      </c>
      <c r="H37" s="141">
        <f t="shared" si="15"/>
        <v>1.1200000000000001</v>
      </c>
      <c r="I37" s="52" t="s">
        <v>178</v>
      </c>
      <c r="J37" s="53">
        <v>0.375</v>
      </c>
      <c r="K37" s="142">
        <f t="shared" si="11"/>
        <v>1.5</v>
      </c>
      <c r="L37" s="52" t="s">
        <v>104</v>
      </c>
      <c r="M37" s="53">
        <v>0.125</v>
      </c>
      <c r="N37" s="141">
        <f t="shared" si="0"/>
        <v>0.25</v>
      </c>
      <c r="O37" s="52"/>
      <c r="P37" s="53"/>
      <c r="Q37" s="139">
        <f t="shared" si="12"/>
        <v>0</v>
      </c>
      <c r="R37" s="105"/>
      <c r="S37" s="105"/>
      <c r="T37" s="139">
        <f t="shared" si="1"/>
        <v>0</v>
      </c>
      <c r="U37" s="52"/>
      <c r="V37" s="137">
        <v>0</v>
      </c>
      <c r="W37" s="127">
        <f t="shared" si="13"/>
        <v>2.87</v>
      </c>
      <c r="X37" s="126">
        <f t="shared" si="2"/>
        <v>3.1733171970271141</v>
      </c>
      <c r="Y37" s="54">
        <v>46</v>
      </c>
      <c r="Z37" s="133">
        <v>20</v>
      </c>
      <c r="AA37" s="37">
        <f t="shared" si="14"/>
        <v>20</v>
      </c>
      <c r="AB37" s="129">
        <f t="shared" si="3"/>
        <v>1.0309278350515463</v>
      </c>
      <c r="AC37" s="55"/>
      <c r="AD37" s="55"/>
      <c r="AE37" s="55"/>
      <c r="AF37" s="55"/>
      <c r="AG37" s="55"/>
      <c r="AH37" s="55">
        <v>3</v>
      </c>
      <c r="AI37" s="151">
        <f t="shared" si="4"/>
        <v>0.30000000000000004</v>
      </c>
      <c r="AJ37" s="152">
        <f t="shared" si="5"/>
        <v>0.48648648648648657</v>
      </c>
      <c r="AK37" s="153"/>
      <c r="AL37" s="56"/>
      <c r="AM37" s="48"/>
      <c r="AN37" s="143">
        <f t="shared" si="6"/>
        <v>0</v>
      </c>
      <c r="AO37" s="152">
        <f t="shared" si="7"/>
        <v>0</v>
      </c>
      <c r="AP37" s="158">
        <f t="shared" si="8"/>
        <v>20.3</v>
      </c>
      <c r="AQ37" s="154">
        <f t="shared" si="9"/>
        <v>1.5174143215380329</v>
      </c>
      <c r="AR37" s="155">
        <f t="shared" si="10"/>
        <v>4.6907315185651468</v>
      </c>
      <c r="AS37" s="48"/>
      <c r="AT37" s="124"/>
      <c r="AU37" s="97" t="s">
        <v>58</v>
      </c>
    </row>
    <row r="38" spans="1:47" s="18" customFormat="1" ht="12" thickBot="1" x14ac:dyDescent="0.25">
      <c r="A38" s="31">
        <v>33</v>
      </c>
      <c r="B38" s="40" t="s">
        <v>60</v>
      </c>
      <c r="C38" s="41" t="s">
        <v>61</v>
      </c>
      <c r="D38" s="61" t="s">
        <v>162</v>
      </c>
      <c r="E38" s="88" t="s">
        <v>53</v>
      </c>
      <c r="F38" s="42"/>
      <c r="G38" s="43"/>
      <c r="H38" s="141">
        <f t="shared" si="15"/>
        <v>0</v>
      </c>
      <c r="I38" s="44"/>
      <c r="J38" s="43"/>
      <c r="K38" s="142">
        <f t="shared" si="11"/>
        <v>0</v>
      </c>
      <c r="L38" s="44"/>
      <c r="M38" s="43"/>
      <c r="N38" s="141">
        <f t="shared" si="0"/>
        <v>0</v>
      </c>
      <c r="O38" s="44" t="s">
        <v>160</v>
      </c>
      <c r="P38" s="43">
        <v>0.31</v>
      </c>
      <c r="Q38" s="139">
        <f t="shared" si="12"/>
        <v>0.31</v>
      </c>
      <c r="R38" s="110"/>
      <c r="S38" s="110"/>
      <c r="T38" s="139">
        <f t="shared" si="1"/>
        <v>0</v>
      </c>
      <c r="U38" s="44"/>
      <c r="V38" s="137">
        <v>0</v>
      </c>
      <c r="W38" s="127">
        <f t="shared" si="13"/>
        <v>0.31</v>
      </c>
      <c r="X38" s="126">
        <f t="shared" si="2"/>
        <v>0.34276248469630849</v>
      </c>
      <c r="Y38" s="45">
        <v>2</v>
      </c>
      <c r="Z38" s="133">
        <v>5</v>
      </c>
      <c r="AA38" s="37">
        <f t="shared" si="14"/>
        <v>5</v>
      </c>
      <c r="AB38" s="129">
        <f t="shared" si="3"/>
        <v>0.25773195876288657</v>
      </c>
      <c r="AC38" s="46"/>
      <c r="AD38" s="46"/>
      <c r="AE38" s="46"/>
      <c r="AF38" s="46"/>
      <c r="AG38" s="46"/>
      <c r="AH38" s="46">
        <v>2</v>
      </c>
      <c r="AI38" s="151">
        <f t="shared" si="4"/>
        <v>0.2</v>
      </c>
      <c r="AJ38" s="152">
        <f t="shared" si="5"/>
        <v>0.32432432432432434</v>
      </c>
      <c r="AK38" s="156"/>
      <c r="AL38" s="47"/>
      <c r="AM38" s="31"/>
      <c r="AN38" s="143">
        <f t="shared" si="6"/>
        <v>0</v>
      </c>
      <c r="AO38" s="152">
        <f t="shared" si="7"/>
        <v>0</v>
      </c>
      <c r="AP38" s="158">
        <f t="shared" si="8"/>
        <v>5.2</v>
      </c>
      <c r="AQ38" s="154">
        <f t="shared" si="9"/>
        <v>0.58205628308721091</v>
      </c>
      <c r="AR38" s="155">
        <f t="shared" si="10"/>
        <v>0.92481876778351935</v>
      </c>
      <c r="AS38" s="31"/>
      <c r="AT38" s="95"/>
      <c r="AU38" s="98" t="s">
        <v>60</v>
      </c>
    </row>
    <row r="39" spans="1:47" s="18" customFormat="1" ht="12" thickBot="1" x14ac:dyDescent="0.25">
      <c r="A39" s="48">
        <v>34</v>
      </c>
      <c r="B39" s="49" t="s">
        <v>62</v>
      </c>
      <c r="C39" s="50" t="s">
        <v>63</v>
      </c>
      <c r="D39" s="57" t="s">
        <v>162</v>
      </c>
      <c r="E39" s="87" t="s">
        <v>53</v>
      </c>
      <c r="F39" s="52"/>
      <c r="G39" s="53"/>
      <c r="H39" s="141">
        <f t="shared" si="15"/>
        <v>0</v>
      </c>
      <c r="I39" s="52"/>
      <c r="J39" s="53"/>
      <c r="K39" s="142">
        <f t="shared" si="11"/>
        <v>0</v>
      </c>
      <c r="L39" s="52"/>
      <c r="M39" s="53"/>
      <c r="N39" s="141">
        <f t="shared" si="0"/>
        <v>0</v>
      </c>
      <c r="O39" s="52"/>
      <c r="P39" s="53"/>
      <c r="Q39" s="139">
        <f t="shared" si="12"/>
        <v>0</v>
      </c>
      <c r="R39" s="105"/>
      <c r="S39" s="105"/>
      <c r="T39" s="139">
        <f t="shared" si="1"/>
        <v>0</v>
      </c>
      <c r="U39" s="52"/>
      <c r="V39" s="137">
        <v>0</v>
      </c>
      <c r="W39" s="127">
        <f t="shared" si="13"/>
        <v>0</v>
      </c>
      <c r="X39" s="126">
        <f t="shared" si="2"/>
        <v>0</v>
      </c>
      <c r="Y39" s="54"/>
      <c r="Z39" s="133">
        <v>0</v>
      </c>
      <c r="AA39" s="37">
        <f t="shared" si="14"/>
        <v>0</v>
      </c>
      <c r="AB39" s="129">
        <f t="shared" si="3"/>
        <v>0</v>
      </c>
      <c r="AC39" s="55"/>
      <c r="AD39" s="55"/>
      <c r="AE39" s="55"/>
      <c r="AF39" s="55"/>
      <c r="AG39" s="55"/>
      <c r="AH39" s="55">
        <v>2</v>
      </c>
      <c r="AI39" s="151">
        <f t="shared" si="4"/>
        <v>0.2</v>
      </c>
      <c r="AJ39" s="152">
        <f t="shared" si="5"/>
        <v>0.32432432432432434</v>
      </c>
      <c r="AK39" s="153"/>
      <c r="AL39" s="56"/>
      <c r="AM39" s="48"/>
      <c r="AN39" s="143">
        <f t="shared" si="6"/>
        <v>0</v>
      </c>
      <c r="AO39" s="152">
        <f t="shared" si="7"/>
        <v>0</v>
      </c>
      <c r="AP39" s="158">
        <f t="shared" si="8"/>
        <v>0.2</v>
      </c>
      <c r="AQ39" s="154">
        <f t="shared" si="9"/>
        <v>0.32432432432432434</v>
      </c>
      <c r="AR39" s="155">
        <f t="shared" si="10"/>
        <v>0.32432432432432434</v>
      </c>
      <c r="AS39" s="48"/>
      <c r="AT39" s="124"/>
      <c r="AU39" s="97" t="s">
        <v>62</v>
      </c>
    </row>
    <row r="40" spans="1:47" s="18" customFormat="1" ht="12" thickBot="1" x14ac:dyDescent="0.25">
      <c r="A40" s="31">
        <v>35</v>
      </c>
      <c r="B40" s="40" t="s">
        <v>64</v>
      </c>
      <c r="C40" s="41" t="s">
        <v>65</v>
      </c>
      <c r="D40" s="61" t="s">
        <v>162</v>
      </c>
      <c r="E40" s="88" t="s">
        <v>53</v>
      </c>
      <c r="F40" s="42"/>
      <c r="G40" s="43"/>
      <c r="H40" s="141">
        <f t="shared" si="15"/>
        <v>0</v>
      </c>
      <c r="I40" s="44"/>
      <c r="J40" s="43"/>
      <c r="K40" s="142">
        <f t="shared" si="11"/>
        <v>0</v>
      </c>
      <c r="L40" s="44"/>
      <c r="M40" s="43"/>
      <c r="N40" s="141">
        <f t="shared" si="0"/>
        <v>0</v>
      </c>
      <c r="O40" s="44"/>
      <c r="P40" s="43"/>
      <c r="Q40" s="139">
        <f t="shared" si="12"/>
        <v>0</v>
      </c>
      <c r="R40" s="110"/>
      <c r="S40" s="110"/>
      <c r="T40" s="139">
        <f t="shared" si="1"/>
        <v>0</v>
      </c>
      <c r="U40" s="44"/>
      <c r="V40" s="137">
        <v>0</v>
      </c>
      <c r="W40" s="127">
        <f t="shared" si="13"/>
        <v>0</v>
      </c>
      <c r="X40" s="126">
        <f t="shared" si="2"/>
        <v>0</v>
      </c>
      <c r="Y40" s="45"/>
      <c r="Z40" s="133">
        <v>0</v>
      </c>
      <c r="AA40" s="37">
        <f t="shared" si="14"/>
        <v>0</v>
      </c>
      <c r="AB40" s="129">
        <f t="shared" si="3"/>
        <v>0</v>
      </c>
      <c r="AC40" s="46"/>
      <c r="AD40" s="46"/>
      <c r="AE40" s="46"/>
      <c r="AF40" s="46"/>
      <c r="AG40" s="46"/>
      <c r="AH40" s="46">
        <v>4</v>
      </c>
      <c r="AI40" s="151">
        <f t="shared" si="4"/>
        <v>0.4</v>
      </c>
      <c r="AJ40" s="152">
        <f t="shared" si="5"/>
        <v>0.64864864864864868</v>
      </c>
      <c r="AK40" s="156"/>
      <c r="AL40" s="47"/>
      <c r="AM40" s="31"/>
      <c r="AN40" s="143">
        <f t="shared" si="6"/>
        <v>0</v>
      </c>
      <c r="AO40" s="152">
        <f t="shared" si="7"/>
        <v>0</v>
      </c>
      <c r="AP40" s="158">
        <f t="shared" si="8"/>
        <v>0.4</v>
      </c>
      <c r="AQ40" s="154">
        <f t="shared" si="9"/>
        <v>0.64864864864864868</v>
      </c>
      <c r="AR40" s="155">
        <f t="shared" si="10"/>
        <v>0.64864864864864868</v>
      </c>
      <c r="AS40" s="31"/>
      <c r="AT40" s="95"/>
      <c r="AU40" s="98" t="s">
        <v>64</v>
      </c>
    </row>
    <row r="41" spans="1:47" s="18" customFormat="1" ht="12" thickBot="1" x14ac:dyDescent="0.25">
      <c r="A41" s="48">
        <v>36</v>
      </c>
      <c r="B41" s="49" t="s">
        <v>80</v>
      </c>
      <c r="C41" s="50" t="s">
        <v>66</v>
      </c>
      <c r="D41" s="57" t="s">
        <v>162</v>
      </c>
      <c r="E41" s="87" t="s">
        <v>53</v>
      </c>
      <c r="F41" s="52" t="s">
        <v>105</v>
      </c>
      <c r="G41" s="53">
        <v>0.14000000000000001</v>
      </c>
      <c r="H41" s="141">
        <f t="shared" si="15"/>
        <v>1.1200000000000001</v>
      </c>
      <c r="I41" s="52" t="s">
        <v>104</v>
      </c>
      <c r="J41" s="53">
        <v>0.125</v>
      </c>
      <c r="K41" s="142">
        <f t="shared" si="11"/>
        <v>0.5</v>
      </c>
      <c r="L41" s="52" t="s">
        <v>101</v>
      </c>
      <c r="M41" s="53">
        <v>0.16700000000000001</v>
      </c>
      <c r="N41" s="141">
        <f t="shared" si="0"/>
        <v>0.33400000000000002</v>
      </c>
      <c r="O41" s="52"/>
      <c r="P41" s="53"/>
      <c r="Q41" s="139">
        <f t="shared" si="12"/>
        <v>0</v>
      </c>
      <c r="R41" s="105"/>
      <c r="S41" s="105"/>
      <c r="T41" s="139">
        <f t="shared" si="1"/>
        <v>0</v>
      </c>
      <c r="U41" s="52"/>
      <c r="V41" s="137">
        <v>0</v>
      </c>
      <c r="W41" s="127">
        <f t="shared" si="13"/>
        <v>1.9540000000000002</v>
      </c>
      <c r="X41" s="126">
        <f t="shared" si="2"/>
        <v>2.1605093390212478</v>
      </c>
      <c r="Y41" s="54">
        <v>25</v>
      </c>
      <c r="Z41" s="133">
        <v>20</v>
      </c>
      <c r="AA41" s="37">
        <f t="shared" si="14"/>
        <v>20</v>
      </c>
      <c r="AB41" s="129">
        <f t="shared" si="3"/>
        <v>1.0309278350515463</v>
      </c>
      <c r="AC41" s="55"/>
      <c r="AD41" s="55"/>
      <c r="AE41" s="55"/>
      <c r="AF41" s="55"/>
      <c r="AG41" s="55"/>
      <c r="AH41" s="55">
        <v>4</v>
      </c>
      <c r="AI41" s="151">
        <f t="shared" si="4"/>
        <v>0.4</v>
      </c>
      <c r="AJ41" s="152">
        <f t="shared" si="5"/>
        <v>0.64864864864864868</v>
      </c>
      <c r="AK41" s="153"/>
      <c r="AL41" s="56"/>
      <c r="AM41" s="48"/>
      <c r="AN41" s="143">
        <f t="shared" si="6"/>
        <v>0</v>
      </c>
      <c r="AO41" s="152">
        <f t="shared" si="7"/>
        <v>0</v>
      </c>
      <c r="AP41" s="158">
        <f t="shared" si="8"/>
        <v>20.399999999999999</v>
      </c>
      <c r="AQ41" s="154">
        <f t="shared" si="9"/>
        <v>1.679576483700195</v>
      </c>
      <c r="AR41" s="155">
        <f t="shared" si="10"/>
        <v>3.8400858227214427</v>
      </c>
      <c r="AS41" s="48"/>
      <c r="AT41" s="124"/>
      <c r="AU41" s="97" t="s">
        <v>80</v>
      </c>
    </row>
    <row r="42" spans="1:47" s="18" customFormat="1" ht="12" thickBot="1" x14ac:dyDescent="0.25">
      <c r="A42" s="31">
        <v>37</v>
      </c>
      <c r="B42" s="40" t="s">
        <v>67</v>
      </c>
      <c r="C42" s="41" t="s">
        <v>68</v>
      </c>
      <c r="D42" s="61" t="s">
        <v>162</v>
      </c>
      <c r="E42" s="88" t="s">
        <v>53</v>
      </c>
      <c r="F42" s="42"/>
      <c r="G42" s="43"/>
      <c r="H42" s="141">
        <f t="shared" si="15"/>
        <v>0</v>
      </c>
      <c r="I42" s="44"/>
      <c r="J42" s="43"/>
      <c r="K42" s="142">
        <f t="shared" si="11"/>
        <v>0</v>
      </c>
      <c r="L42" s="44"/>
      <c r="M42" s="43"/>
      <c r="N42" s="141">
        <f t="shared" si="0"/>
        <v>0</v>
      </c>
      <c r="O42" s="44"/>
      <c r="P42" s="43"/>
      <c r="Q42" s="139">
        <f t="shared" si="12"/>
        <v>0</v>
      </c>
      <c r="R42" s="110"/>
      <c r="S42" s="110"/>
      <c r="T42" s="139">
        <f t="shared" si="1"/>
        <v>0</v>
      </c>
      <c r="U42" s="44"/>
      <c r="V42" s="137">
        <v>0</v>
      </c>
      <c r="W42" s="127">
        <f t="shared" si="13"/>
        <v>0</v>
      </c>
      <c r="X42" s="126">
        <f t="shared" si="2"/>
        <v>0</v>
      </c>
      <c r="Y42" s="45">
        <v>2</v>
      </c>
      <c r="Z42" s="133">
        <v>5</v>
      </c>
      <c r="AA42" s="37">
        <f t="shared" si="14"/>
        <v>5</v>
      </c>
      <c r="AB42" s="129">
        <f t="shared" si="3"/>
        <v>0.25773195876288657</v>
      </c>
      <c r="AC42" s="46"/>
      <c r="AD42" s="46"/>
      <c r="AE42" s="46"/>
      <c r="AF42" s="46">
        <v>1</v>
      </c>
      <c r="AG42" s="46"/>
      <c r="AH42" s="46">
        <v>2</v>
      </c>
      <c r="AI42" s="151">
        <f t="shared" si="4"/>
        <v>0.30000000000000004</v>
      </c>
      <c r="AJ42" s="152">
        <f t="shared" si="5"/>
        <v>0.48648648648648657</v>
      </c>
      <c r="AK42" s="156"/>
      <c r="AL42" s="47"/>
      <c r="AM42" s="31"/>
      <c r="AN42" s="143">
        <f t="shared" si="6"/>
        <v>0</v>
      </c>
      <c r="AO42" s="152">
        <f t="shared" si="7"/>
        <v>0</v>
      </c>
      <c r="AP42" s="158">
        <f t="shared" si="8"/>
        <v>5.3</v>
      </c>
      <c r="AQ42" s="154">
        <f t="shared" si="9"/>
        <v>0.74421844524937319</v>
      </c>
      <c r="AR42" s="155">
        <f t="shared" si="10"/>
        <v>0.74421844524937319</v>
      </c>
      <c r="AS42" s="31"/>
      <c r="AT42" s="95"/>
      <c r="AU42" s="98" t="s">
        <v>67</v>
      </c>
    </row>
    <row r="43" spans="1:47" s="18" customFormat="1" ht="12" thickBot="1" x14ac:dyDescent="0.25">
      <c r="A43" s="48">
        <v>38</v>
      </c>
      <c r="B43" s="49" t="s">
        <v>71</v>
      </c>
      <c r="C43" s="50" t="s">
        <v>72</v>
      </c>
      <c r="D43" s="57" t="s">
        <v>162</v>
      </c>
      <c r="E43" s="87" t="s">
        <v>53</v>
      </c>
      <c r="F43" s="52"/>
      <c r="G43" s="53"/>
      <c r="H43" s="141">
        <f t="shared" si="15"/>
        <v>0</v>
      </c>
      <c r="I43" s="52"/>
      <c r="J43" s="53"/>
      <c r="K43" s="142">
        <f t="shared" si="11"/>
        <v>0</v>
      </c>
      <c r="L43" s="52" t="s">
        <v>119</v>
      </c>
      <c r="M43" s="53">
        <v>0.57999999999999996</v>
      </c>
      <c r="N43" s="141">
        <f t="shared" si="0"/>
        <v>1.1599999999999999</v>
      </c>
      <c r="O43" s="52" t="s">
        <v>101</v>
      </c>
      <c r="P43" s="53">
        <v>0.16700000000000001</v>
      </c>
      <c r="Q43" s="139">
        <f t="shared" si="12"/>
        <v>0.16700000000000001</v>
      </c>
      <c r="R43" s="105"/>
      <c r="S43" s="105"/>
      <c r="T43" s="139">
        <f t="shared" si="1"/>
        <v>0</v>
      </c>
      <c r="U43" s="52"/>
      <c r="V43" s="137">
        <v>0</v>
      </c>
      <c r="W43" s="127">
        <f t="shared" si="13"/>
        <v>1.327</v>
      </c>
      <c r="X43" s="126">
        <f t="shared" si="2"/>
        <v>1.467244571587101</v>
      </c>
      <c r="Y43" s="54">
        <v>5</v>
      </c>
      <c r="Z43" s="133">
        <v>5</v>
      </c>
      <c r="AA43" s="37">
        <f t="shared" si="14"/>
        <v>5</v>
      </c>
      <c r="AB43" s="129">
        <f t="shared" si="3"/>
        <v>0.25773195876288657</v>
      </c>
      <c r="AC43" s="55"/>
      <c r="AD43" s="55"/>
      <c r="AE43" s="55"/>
      <c r="AF43" s="55"/>
      <c r="AG43" s="55"/>
      <c r="AH43" s="55">
        <v>1</v>
      </c>
      <c r="AI43" s="151">
        <f t="shared" si="4"/>
        <v>0.1</v>
      </c>
      <c r="AJ43" s="152">
        <f t="shared" si="5"/>
        <v>0.16216216216216217</v>
      </c>
      <c r="AK43" s="153"/>
      <c r="AL43" s="56"/>
      <c r="AM43" s="48"/>
      <c r="AN43" s="143">
        <f t="shared" si="6"/>
        <v>0</v>
      </c>
      <c r="AO43" s="152">
        <f t="shared" si="7"/>
        <v>0</v>
      </c>
      <c r="AP43" s="158">
        <f t="shared" si="8"/>
        <v>5.0999999999999996</v>
      </c>
      <c r="AQ43" s="154">
        <f t="shared" si="9"/>
        <v>0.41989412092504874</v>
      </c>
      <c r="AR43" s="155">
        <f t="shared" si="10"/>
        <v>1.8871386925121496</v>
      </c>
      <c r="AS43" s="48"/>
      <c r="AT43" s="124"/>
      <c r="AU43" s="97" t="s">
        <v>71</v>
      </c>
    </row>
    <row r="44" spans="1:47" s="18" customFormat="1" ht="12" thickBot="1" x14ac:dyDescent="0.25">
      <c r="A44" s="31">
        <v>39</v>
      </c>
      <c r="B44" s="40" t="s">
        <v>73</v>
      </c>
      <c r="C44" s="41" t="s">
        <v>74</v>
      </c>
      <c r="D44" s="61" t="s">
        <v>162</v>
      </c>
      <c r="E44" s="88" t="s">
        <v>53</v>
      </c>
      <c r="F44" s="42"/>
      <c r="G44" s="43"/>
      <c r="H44" s="141">
        <f t="shared" si="15"/>
        <v>0</v>
      </c>
      <c r="I44" s="44" t="s">
        <v>104</v>
      </c>
      <c r="J44" s="43">
        <v>0.125</v>
      </c>
      <c r="K44" s="142">
        <f t="shared" si="11"/>
        <v>0.5</v>
      </c>
      <c r="L44" s="44"/>
      <c r="M44" s="43"/>
      <c r="N44" s="141">
        <f t="shared" si="0"/>
        <v>0</v>
      </c>
      <c r="O44" s="44" t="s">
        <v>110</v>
      </c>
      <c r="P44" s="43">
        <v>0.36699999999999999</v>
      </c>
      <c r="Q44" s="139">
        <f t="shared" si="12"/>
        <v>0.36699999999999999</v>
      </c>
      <c r="R44" s="110"/>
      <c r="S44" s="110"/>
      <c r="T44" s="139">
        <f t="shared" si="1"/>
        <v>0</v>
      </c>
      <c r="U44" s="44"/>
      <c r="V44" s="137">
        <v>0</v>
      </c>
      <c r="W44" s="127">
        <f t="shared" si="13"/>
        <v>0.86699999999999999</v>
      </c>
      <c r="X44" s="126">
        <f t="shared" si="2"/>
        <v>0.95862927171515944</v>
      </c>
      <c r="Y44" s="45">
        <v>39</v>
      </c>
      <c r="Z44" s="133">
        <v>20</v>
      </c>
      <c r="AA44" s="37">
        <f t="shared" si="14"/>
        <v>20</v>
      </c>
      <c r="AB44" s="129">
        <f t="shared" si="3"/>
        <v>1.0309278350515463</v>
      </c>
      <c r="AC44" s="46"/>
      <c r="AD44" s="46"/>
      <c r="AE44" s="46"/>
      <c r="AF44" s="46"/>
      <c r="AG44" s="46"/>
      <c r="AH44" s="46">
        <v>2</v>
      </c>
      <c r="AI44" s="151">
        <f t="shared" si="4"/>
        <v>0.2</v>
      </c>
      <c r="AJ44" s="152">
        <f t="shared" si="5"/>
        <v>0.32432432432432434</v>
      </c>
      <c r="AK44" s="156"/>
      <c r="AL44" s="47"/>
      <c r="AM44" s="31"/>
      <c r="AN44" s="143">
        <f t="shared" si="6"/>
        <v>0</v>
      </c>
      <c r="AO44" s="152">
        <f t="shared" si="7"/>
        <v>0</v>
      </c>
      <c r="AP44" s="158">
        <f t="shared" si="8"/>
        <v>20.2</v>
      </c>
      <c r="AQ44" s="154">
        <f t="shared" si="9"/>
        <v>1.3552521593758706</v>
      </c>
      <c r="AR44" s="155">
        <f t="shared" si="10"/>
        <v>2.3138814310910298</v>
      </c>
      <c r="AS44" s="31"/>
      <c r="AT44" s="95"/>
      <c r="AU44" s="98" t="s">
        <v>73</v>
      </c>
    </row>
    <row r="45" spans="1:47" ht="12" thickBot="1" x14ac:dyDescent="0.25">
      <c r="A45" s="48">
        <v>40</v>
      </c>
      <c r="B45" s="49" t="s">
        <v>88</v>
      </c>
      <c r="C45" s="50" t="s">
        <v>40</v>
      </c>
      <c r="D45" s="57" t="s">
        <v>162</v>
      </c>
      <c r="E45" s="87" t="s">
        <v>53</v>
      </c>
      <c r="F45" s="52"/>
      <c r="G45" s="53"/>
      <c r="H45" s="141">
        <f t="shared" si="15"/>
        <v>0</v>
      </c>
      <c r="I45" s="52" t="s">
        <v>104</v>
      </c>
      <c r="J45" s="53">
        <v>0.125</v>
      </c>
      <c r="K45" s="142">
        <f t="shared" si="11"/>
        <v>0.5</v>
      </c>
      <c r="L45" s="52"/>
      <c r="M45" s="53"/>
      <c r="N45" s="141">
        <f t="shared" si="0"/>
        <v>0</v>
      </c>
      <c r="O45" s="52" t="s">
        <v>101</v>
      </c>
      <c r="P45" s="53">
        <v>0.13700000000000001</v>
      </c>
      <c r="Q45" s="139">
        <f t="shared" si="12"/>
        <v>0.13700000000000001</v>
      </c>
      <c r="R45" s="105"/>
      <c r="S45" s="105"/>
      <c r="T45" s="139">
        <f t="shared" si="1"/>
        <v>0</v>
      </c>
      <c r="U45" s="52"/>
      <c r="V45" s="137">
        <v>0</v>
      </c>
      <c r="W45" s="127">
        <f t="shared" si="13"/>
        <v>0.63700000000000001</v>
      </c>
      <c r="X45" s="126">
        <f t="shared" si="2"/>
        <v>0.70432162177918867</v>
      </c>
      <c r="Y45" s="54">
        <v>3</v>
      </c>
      <c r="Z45" s="133">
        <v>5</v>
      </c>
      <c r="AA45" s="37">
        <f t="shared" si="14"/>
        <v>5</v>
      </c>
      <c r="AB45" s="129">
        <f t="shared" si="3"/>
        <v>0.25773195876288657</v>
      </c>
      <c r="AC45" s="55"/>
      <c r="AD45" s="55"/>
      <c r="AE45" s="55"/>
      <c r="AF45" s="55"/>
      <c r="AG45" s="55"/>
      <c r="AH45" s="55"/>
      <c r="AI45" s="151">
        <f t="shared" si="4"/>
        <v>0</v>
      </c>
      <c r="AJ45" s="152">
        <f t="shared" si="5"/>
        <v>0</v>
      </c>
      <c r="AK45" s="153"/>
      <c r="AL45" s="56"/>
      <c r="AM45" s="48"/>
      <c r="AN45" s="143">
        <f t="shared" si="6"/>
        <v>0</v>
      </c>
      <c r="AO45" s="152">
        <f t="shared" si="7"/>
        <v>0</v>
      </c>
      <c r="AP45" s="158">
        <f t="shared" si="8"/>
        <v>5</v>
      </c>
      <c r="AQ45" s="154">
        <f t="shared" si="9"/>
        <v>0.25773195876288657</v>
      </c>
      <c r="AR45" s="155">
        <f t="shared" si="10"/>
        <v>0.96205358054207524</v>
      </c>
      <c r="AS45" s="48"/>
      <c r="AT45" s="124"/>
      <c r="AU45" s="97" t="s">
        <v>88</v>
      </c>
    </row>
    <row r="46" spans="1:47" ht="34.5" thickBot="1" x14ac:dyDescent="0.25">
      <c r="A46" s="31">
        <v>41</v>
      </c>
      <c r="B46" s="82" t="s">
        <v>75</v>
      </c>
      <c r="C46" s="83" t="s">
        <v>76</v>
      </c>
      <c r="D46" s="84" t="s">
        <v>162</v>
      </c>
      <c r="E46" s="89" t="s">
        <v>53</v>
      </c>
      <c r="F46" s="42"/>
      <c r="G46" s="43"/>
      <c r="H46" s="141">
        <f t="shared" si="15"/>
        <v>0</v>
      </c>
      <c r="I46" s="44"/>
      <c r="J46" s="43"/>
      <c r="K46" s="142">
        <f t="shared" si="11"/>
        <v>0</v>
      </c>
      <c r="L46" s="44"/>
      <c r="M46" s="43"/>
      <c r="N46" s="141">
        <f t="shared" si="0"/>
        <v>0</v>
      </c>
      <c r="O46" s="44" t="s">
        <v>101</v>
      </c>
      <c r="P46" s="43">
        <v>0.16700000000000001</v>
      </c>
      <c r="Q46" s="139">
        <f t="shared" si="12"/>
        <v>0.16700000000000001</v>
      </c>
      <c r="R46" s="110"/>
      <c r="S46" s="110"/>
      <c r="T46" s="139">
        <f t="shared" si="1"/>
        <v>0</v>
      </c>
      <c r="U46" s="44" t="s">
        <v>179</v>
      </c>
      <c r="V46" s="137">
        <v>3.1E-2</v>
      </c>
      <c r="W46" s="127">
        <f t="shared" si="13"/>
        <v>0.19800000000000001</v>
      </c>
      <c r="X46" s="126">
        <f t="shared" si="2"/>
        <v>0.21892571603183575</v>
      </c>
      <c r="Y46" s="45">
        <v>29</v>
      </c>
      <c r="Z46" s="133">
        <v>20</v>
      </c>
      <c r="AA46" s="37">
        <f t="shared" si="14"/>
        <v>20</v>
      </c>
      <c r="AB46" s="129">
        <f t="shared" si="3"/>
        <v>1.0309278350515463</v>
      </c>
      <c r="AC46" s="46"/>
      <c r="AD46" s="46"/>
      <c r="AE46" s="46"/>
      <c r="AF46" s="46"/>
      <c r="AG46" s="46"/>
      <c r="AH46" s="46">
        <v>1</v>
      </c>
      <c r="AI46" s="151">
        <f t="shared" si="4"/>
        <v>0.1</v>
      </c>
      <c r="AJ46" s="152">
        <f t="shared" si="5"/>
        <v>0.16216216216216217</v>
      </c>
      <c r="AK46" s="156"/>
      <c r="AL46" s="47"/>
      <c r="AM46" s="31"/>
      <c r="AN46" s="143">
        <f t="shared" si="6"/>
        <v>0</v>
      </c>
      <c r="AO46" s="152">
        <f t="shared" si="7"/>
        <v>0</v>
      </c>
      <c r="AP46" s="158">
        <f t="shared" si="8"/>
        <v>20.100000000000001</v>
      </c>
      <c r="AQ46" s="154">
        <f t="shared" si="9"/>
        <v>1.1930899972137086</v>
      </c>
      <c r="AR46" s="155">
        <f t="shared" si="10"/>
        <v>1.4120157132455442</v>
      </c>
      <c r="AS46" s="31"/>
      <c r="AT46" s="95"/>
      <c r="AU46" s="100" t="s">
        <v>75</v>
      </c>
    </row>
    <row r="47" spans="1:47" ht="12" thickBot="1" x14ac:dyDescent="0.25">
      <c r="A47" s="48">
        <v>42</v>
      </c>
      <c r="B47" s="62" t="s">
        <v>83</v>
      </c>
      <c r="C47" s="63" t="s">
        <v>93</v>
      </c>
      <c r="D47" s="64" t="s">
        <v>162</v>
      </c>
      <c r="E47" s="87" t="s">
        <v>53</v>
      </c>
      <c r="F47" s="52"/>
      <c r="G47" s="53"/>
      <c r="H47" s="141">
        <f t="shared" si="15"/>
        <v>0</v>
      </c>
      <c r="I47" s="52"/>
      <c r="J47" s="53"/>
      <c r="K47" s="142">
        <f t="shared" si="11"/>
        <v>0</v>
      </c>
      <c r="L47" s="52"/>
      <c r="M47" s="53"/>
      <c r="N47" s="141">
        <f t="shared" si="0"/>
        <v>0</v>
      </c>
      <c r="O47" s="52" t="s">
        <v>100</v>
      </c>
      <c r="P47" s="53">
        <v>0.5</v>
      </c>
      <c r="Q47" s="139">
        <f t="shared" si="12"/>
        <v>0.5</v>
      </c>
      <c r="R47" s="105"/>
      <c r="S47" s="105"/>
      <c r="T47" s="139">
        <f t="shared" si="1"/>
        <v>0</v>
      </c>
      <c r="U47" s="52"/>
      <c r="V47" s="137">
        <v>0</v>
      </c>
      <c r="W47" s="127">
        <f t="shared" si="13"/>
        <v>0.5</v>
      </c>
      <c r="X47" s="126">
        <f t="shared" si="2"/>
        <v>0.55284271725211043</v>
      </c>
      <c r="Y47" s="54"/>
      <c r="Z47" s="133">
        <v>0</v>
      </c>
      <c r="AA47" s="37">
        <f t="shared" si="14"/>
        <v>0</v>
      </c>
      <c r="AB47" s="129">
        <f t="shared" si="3"/>
        <v>0</v>
      </c>
      <c r="AC47" s="55"/>
      <c r="AD47" s="55"/>
      <c r="AE47" s="55"/>
      <c r="AF47" s="55">
        <v>1</v>
      </c>
      <c r="AG47" s="55"/>
      <c r="AH47" s="55"/>
      <c r="AI47" s="151">
        <f t="shared" si="4"/>
        <v>0.1</v>
      </c>
      <c r="AJ47" s="152">
        <f t="shared" si="5"/>
        <v>0.16216216216216217</v>
      </c>
      <c r="AK47" s="153"/>
      <c r="AL47" s="56"/>
      <c r="AM47" s="48"/>
      <c r="AN47" s="143">
        <f t="shared" si="6"/>
        <v>0</v>
      </c>
      <c r="AO47" s="152">
        <f t="shared" si="7"/>
        <v>0</v>
      </c>
      <c r="AP47" s="158">
        <f t="shared" si="8"/>
        <v>0.1</v>
      </c>
      <c r="AQ47" s="154">
        <f t="shared" si="9"/>
        <v>0.16216216216216217</v>
      </c>
      <c r="AR47" s="155">
        <f t="shared" si="10"/>
        <v>0.7150048794142726</v>
      </c>
      <c r="AS47" s="48"/>
      <c r="AT47" s="124"/>
      <c r="AU47" s="99" t="s">
        <v>83</v>
      </c>
    </row>
    <row r="48" spans="1:47" ht="12" thickBot="1" x14ac:dyDescent="0.25">
      <c r="A48" s="31">
        <v>43</v>
      </c>
      <c r="B48" s="58" t="s">
        <v>84</v>
      </c>
      <c r="C48" s="59" t="s">
        <v>94</v>
      </c>
      <c r="D48" s="60" t="s">
        <v>162</v>
      </c>
      <c r="E48" s="88" t="s">
        <v>53</v>
      </c>
      <c r="F48" s="42" t="s">
        <v>105</v>
      </c>
      <c r="G48" s="43">
        <v>0.14000000000000001</v>
      </c>
      <c r="H48" s="141">
        <f t="shared" si="15"/>
        <v>1.1200000000000001</v>
      </c>
      <c r="I48" s="44"/>
      <c r="J48" s="43"/>
      <c r="K48" s="142">
        <f t="shared" si="11"/>
        <v>0</v>
      </c>
      <c r="L48" s="44" t="s">
        <v>104</v>
      </c>
      <c r="M48" s="43">
        <v>0.125</v>
      </c>
      <c r="N48" s="141">
        <f t="shared" si="0"/>
        <v>0.25</v>
      </c>
      <c r="O48" s="44"/>
      <c r="P48" s="43"/>
      <c r="Q48" s="139">
        <f t="shared" si="12"/>
        <v>0</v>
      </c>
      <c r="R48" s="110"/>
      <c r="S48" s="110"/>
      <c r="T48" s="139">
        <f t="shared" si="1"/>
        <v>0</v>
      </c>
      <c r="U48" s="44"/>
      <c r="V48" s="137">
        <v>0</v>
      </c>
      <c r="W48" s="127">
        <f t="shared" si="13"/>
        <v>1.37</v>
      </c>
      <c r="X48" s="126">
        <f t="shared" si="2"/>
        <v>1.5147890452707826</v>
      </c>
      <c r="Y48" s="45">
        <v>33</v>
      </c>
      <c r="Z48" s="133">
        <v>20</v>
      </c>
      <c r="AA48" s="37">
        <f t="shared" si="14"/>
        <v>20</v>
      </c>
      <c r="AB48" s="129">
        <f t="shared" si="3"/>
        <v>1.0309278350515463</v>
      </c>
      <c r="AC48" s="46"/>
      <c r="AD48" s="46"/>
      <c r="AE48" s="46"/>
      <c r="AF48" s="46"/>
      <c r="AG48" s="46"/>
      <c r="AH48" s="46">
        <v>2</v>
      </c>
      <c r="AI48" s="151">
        <f t="shared" si="4"/>
        <v>0.2</v>
      </c>
      <c r="AJ48" s="152">
        <f t="shared" si="5"/>
        <v>0.32432432432432434</v>
      </c>
      <c r="AK48" s="156"/>
      <c r="AL48" s="47"/>
      <c r="AM48" s="31"/>
      <c r="AN48" s="143">
        <f t="shared" si="6"/>
        <v>0</v>
      </c>
      <c r="AO48" s="152">
        <f t="shared" si="7"/>
        <v>0</v>
      </c>
      <c r="AP48" s="158">
        <f t="shared" si="8"/>
        <v>20.2</v>
      </c>
      <c r="AQ48" s="154">
        <f t="shared" si="9"/>
        <v>1.3552521593758706</v>
      </c>
      <c r="AR48" s="155">
        <f t="shared" si="10"/>
        <v>2.870041204646653</v>
      </c>
      <c r="AS48" s="31"/>
      <c r="AT48" s="95"/>
      <c r="AU48" s="101" t="s">
        <v>84</v>
      </c>
    </row>
    <row r="49" spans="1:52" ht="12" thickBot="1" x14ac:dyDescent="0.25">
      <c r="A49" s="48">
        <v>44</v>
      </c>
      <c r="B49" s="62" t="s">
        <v>86</v>
      </c>
      <c r="C49" s="48"/>
      <c r="D49" s="48" t="s">
        <v>162</v>
      </c>
      <c r="E49" s="87" t="s">
        <v>53</v>
      </c>
      <c r="F49" s="52"/>
      <c r="G49" s="53"/>
      <c r="H49" s="141">
        <f t="shared" si="15"/>
        <v>0</v>
      </c>
      <c r="I49" s="52"/>
      <c r="J49" s="53"/>
      <c r="K49" s="142">
        <f t="shared" si="11"/>
        <v>0</v>
      </c>
      <c r="L49" s="52"/>
      <c r="M49" s="53"/>
      <c r="N49" s="141">
        <f t="shared" si="0"/>
        <v>0</v>
      </c>
      <c r="O49" s="52" t="s">
        <v>105</v>
      </c>
      <c r="P49" s="53">
        <v>0.14000000000000001</v>
      </c>
      <c r="Q49" s="139">
        <f t="shared" si="12"/>
        <v>0.14000000000000001</v>
      </c>
      <c r="R49" s="105"/>
      <c r="S49" s="105"/>
      <c r="T49" s="139">
        <f t="shared" si="1"/>
        <v>0</v>
      </c>
      <c r="U49" s="52" t="s">
        <v>129</v>
      </c>
      <c r="V49" s="137">
        <v>2.5000000000000001E-2</v>
      </c>
      <c r="W49" s="127">
        <f t="shared" si="13"/>
        <v>0.16500000000000001</v>
      </c>
      <c r="X49" s="126">
        <f t="shared" si="2"/>
        <v>0.18243809669319644</v>
      </c>
      <c r="Y49" s="54"/>
      <c r="Z49" s="133">
        <v>0</v>
      </c>
      <c r="AA49" s="37">
        <f t="shared" si="14"/>
        <v>0</v>
      </c>
      <c r="AB49" s="129">
        <f t="shared" si="3"/>
        <v>0</v>
      </c>
      <c r="AC49" s="55"/>
      <c r="AD49" s="55"/>
      <c r="AE49" s="55"/>
      <c r="AF49" s="55"/>
      <c r="AG49" s="55"/>
      <c r="AH49" s="55"/>
      <c r="AI49" s="151">
        <f t="shared" si="4"/>
        <v>0</v>
      </c>
      <c r="AJ49" s="152">
        <f t="shared" si="5"/>
        <v>0</v>
      </c>
      <c r="AK49" s="153"/>
      <c r="AL49" s="56"/>
      <c r="AM49" s="48"/>
      <c r="AN49" s="143">
        <f t="shared" si="6"/>
        <v>0</v>
      </c>
      <c r="AO49" s="152">
        <f t="shared" si="7"/>
        <v>0</v>
      </c>
      <c r="AP49" s="158">
        <f t="shared" si="8"/>
        <v>0</v>
      </c>
      <c r="AQ49" s="154">
        <f t="shared" si="9"/>
        <v>0</v>
      </c>
      <c r="AR49" s="155">
        <f t="shared" si="10"/>
        <v>0.18243809669319644</v>
      </c>
      <c r="AS49" s="48"/>
      <c r="AT49" s="124"/>
      <c r="AU49" s="99" t="s">
        <v>86</v>
      </c>
    </row>
    <row r="50" spans="1:52" ht="12" thickBot="1" x14ac:dyDescent="0.25">
      <c r="A50" s="31">
        <v>45</v>
      </c>
      <c r="B50" s="58" t="s">
        <v>87</v>
      </c>
      <c r="C50" s="31"/>
      <c r="D50" s="31" t="s">
        <v>162</v>
      </c>
      <c r="E50" s="88" t="s">
        <v>53</v>
      </c>
      <c r="F50" s="42"/>
      <c r="G50" s="43"/>
      <c r="H50" s="141">
        <f t="shared" si="15"/>
        <v>0</v>
      </c>
      <c r="I50" s="44"/>
      <c r="J50" s="43"/>
      <c r="K50" s="142">
        <f t="shared" si="11"/>
        <v>0</v>
      </c>
      <c r="L50" s="44"/>
      <c r="M50" s="43"/>
      <c r="N50" s="141">
        <f t="shared" si="0"/>
        <v>0</v>
      </c>
      <c r="O50" s="44"/>
      <c r="P50" s="43"/>
      <c r="Q50" s="139">
        <f t="shared" si="12"/>
        <v>0</v>
      </c>
      <c r="R50" s="110"/>
      <c r="S50" s="110"/>
      <c r="T50" s="139">
        <f t="shared" si="1"/>
        <v>0</v>
      </c>
      <c r="U50" s="44"/>
      <c r="V50" s="137">
        <v>0</v>
      </c>
      <c r="W50" s="127">
        <f t="shared" si="13"/>
        <v>0</v>
      </c>
      <c r="X50" s="126">
        <f t="shared" si="2"/>
        <v>0</v>
      </c>
      <c r="Y50" s="85"/>
      <c r="Z50" s="133">
        <v>0</v>
      </c>
      <c r="AA50" s="37">
        <f t="shared" si="14"/>
        <v>0</v>
      </c>
      <c r="AB50" s="129">
        <f t="shared" si="3"/>
        <v>0</v>
      </c>
      <c r="AC50" s="46"/>
      <c r="AD50" s="46"/>
      <c r="AE50" s="46"/>
      <c r="AF50" s="46"/>
      <c r="AG50" s="46"/>
      <c r="AH50" s="46"/>
      <c r="AI50" s="151">
        <f t="shared" si="4"/>
        <v>0</v>
      </c>
      <c r="AJ50" s="152">
        <f t="shared" si="5"/>
        <v>0</v>
      </c>
      <c r="AK50" s="156"/>
      <c r="AL50" s="47"/>
      <c r="AM50" s="31"/>
      <c r="AN50" s="143">
        <f t="shared" si="6"/>
        <v>0</v>
      </c>
      <c r="AO50" s="152">
        <f t="shared" si="7"/>
        <v>0</v>
      </c>
      <c r="AP50" s="158">
        <f t="shared" si="8"/>
        <v>0</v>
      </c>
      <c r="AQ50" s="154">
        <f t="shared" si="9"/>
        <v>0</v>
      </c>
      <c r="AR50" s="155">
        <f t="shared" si="10"/>
        <v>0</v>
      </c>
      <c r="AS50" s="31"/>
      <c r="AT50" s="95"/>
      <c r="AU50" s="101" t="s">
        <v>87</v>
      </c>
    </row>
    <row r="51" spans="1:52" ht="12" thickBot="1" x14ac:dyDescent="0.25">
      <c r="A51" s="48">
        <v>45</v>
      </c>
      <c r="B51" s="62" t="s">
        <v>127</v>
      </c>
      <c r="C51" s="51" t="s">
        <v>128</v>
      </c>
      <c r="D51" s="48" t="s">
        <v>162</v>
      </c>
      <c r="E51" s="87" t="s">
        <v>53</v>
      </c>
      <c r="F51" s="48"/>
      <c r="G51" s="48"/>
      <c r="H51" s="141">
        <f t="shared" si="15"/>
        <v>0</v>
      </c>
      <c r="I51" s="52"/>
      <c r="J51" s="53"/>
      <c r="K51" s="142">
        <f t="shared" si="11"/>
        <v>0</v>
      </c>
      <c r="L51" s="52"/>
      <c r="M51" s="53"/>
      <c r="N51" s="141">
        <f t="shared" si="0"/>
        <v>0</v>
      </c>
      <c r="O51" s="52" t="s">
        <v>102</v>
      </c>
      <c r="P51" s="53">
        <v>0.2</v>
      </c>
      <c r="Q51" s="139">
        <f t="shared" si="12"/>
        <v>0.2</v>
      </c>
      <c r="R51" s="105"/>
      <c r="S51" s="105"/>
      <c r="T51" s="139">
        <f t="shared" si="1"/>
        <v>0</v>
      </c>
      <c r="U51" s="52"/>
      <c r="V51" s="137">
        <v>0</v>
      </c>
      <c r="W51" s="127">
        <f t="shared" si="13"/>
        <v>0.2</v>
      </c>
      <c r="X51" s="126">
        <f t="shared" si="2"/>
        <v>0.22113708690084419</v>
      </c>
      <c r="Y51" s="54"/>
      <c r="Z51" s="133">
        <v>0</v>
      </c>
      <c r="AA51" s="37">
        <f t="shared" si="14"/>
        <v>0</v>
      </c>
      <c r="AB51" s="129">
        <f t="shared" si="3"/>
        <v>0</v>
      </c>
      <c r="AC51" s="55"/>
      <c r="AD51" s="55"/>
      <c r="AE51" s="55"/>
      <c r="AF51" s="55"/>
      <c r="AG51" s="55"/>
      <c r="AH51" s="55"/>
      <c r="AI51" s="151">
        <f t="shared" si="4"/>
        <v>0</v>
      </c>
      <c r="AJ51" s="152">
        <f t="shared" si="5"/>
        <v>0</v>
      </c>
      <c r="AK51" s="153"/>
      <c r="AL51" s="56"/>
      <c r="AM51" s="48"/>
      <c r="AN51" s="143">
        <f t="shared" si="6"/>
        <v>0</v>
      </c>
      <c r="AO51" s="152">
        <f t="shared" si="7"/>
        <v>0</v>
      </c>
      <c r="AP51" s="158">
        <f t="shared" si="8"/>
        <v>0</v>
      </c>
      <c r="AQ51" s="154">
        <f t="shared" si="9"/>
        <v>0</v>
      </c>
      <c r="AR51" s="155">
        <f t="shared" si="10"/>
        <v>0.22113708690084419</v>
      </c>
      <c r="AS51" s="48"/>
      <c r="AT51" s="124"/>
      <c r="AU51" s="102" t="s">
        <v>127</v>
      </c>
    </row>
    <row r="52" spans="1:52" x14ac:dyDescent="0.2">
      <c r="F52" s="10"/>
      <c r="G52" s="3"/>
      <c r="I52" s="3"/>
      <c r="J52" s="3"/>
      <c r="K52" s="3"/>
      <c r="U52" s="2"/>
      <c r="W52" s="8"/>
      <c r="X52" s="7"/>
      <c r="Y52" s="8"/>
      <c r="AA52" s="7"/>
      <c r="AB52" s="9"/>
      <c r="AC52" s="9"/>
      <c r="AD52" s="15"/>
      <c r="AE52" s="15"/>
      <c r="AF52" s="10"/>
      <c r="AG52" s="10"/>
      <c r="AH52" s="10"/>
      <c r="AN52" s="10"/>
    </row>
    <row r="53" spans="1:52" x14ac:dyDescent="0.2">
      <c r="A53" s="65"/>
      <c r="B53" s="65"/>
      <c r="C53" s="65"/>
      <c r="D53" s="65"/>
      <c r="E53" s="65"/>
      <c r="F53" s="66"/>
      <c r="G53" s="67"/>
      <c r="H53" s="6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70"/>
      <c r="V53" s="70"/>
      <c r="W53" s="71">
        <f>SUM(W6:W51)</f>
        <v>49.742899999999999</v>
      </c>
      <c r="X53" s="70">
        <f>SUM(X6:X51)</f>
        <v>55.000000000000007</v>
      </c>
      <c r="Y53" s="66"/>
      <c r="Z53" s="66"/>
      <c r="AA53" s="69"/>
      <c r="AB53" s="71">
        <f>SUM(AA6:AA51)</f>
        <v>485</v>
      </c>
      <c r="AC53" s="71">
        <f>SUM(AB6:AB51)</f>
        <v>24.999999999999989</v>
      </c>
      <c r="AD53" s="71"/>
      <c r="AE53" s="71"/>
      <c r="AF53" s="65"/>
      <c r="AG53" s="65"/>
      <c r="AH53" s="65"/>
      <c r="AI53" s="65"/>
      <c r="AJ53" s="71">
        <f>SUM(AI6:AI51)</f>
        <v>9.25</v>
      </c>
      <c r="AK53" s="71">
        <f>SUM(AJ6:AJ51)</f>
        <v>15</v>
      </c>
      <c r="AL53" s="68"/>
      <c r="AM53" s="65"/>
      <c r="AN53" s="71">
        <f>SUM(AN6:AN51)</f>
        <v>0.20000000000000007</v>
      </c>
      <c r="AO53" s="71">
        <f>SUM(AO6:AO51)</f>
        <v>4.9999999999999991</v>
      </c>
      <c r="AP53" s="65"/>
      <c r="AQ53" s="65"/>
      <c r="AR53" s="71">
        <f>SUM(AR6:AR51)</f>
        <v>100.00000000000001</v>
      </c>
      <c r="AS53" s="65"/>
      <c r="AT53" s="65"/>
      <c r="AU53" s="65"/>
    </row>
    <row r="54" spans="1:52" ht="45" x14ac:dyDescent="0.2">
      <c r="A54" s="65"/>
      <c r="B54" s="65"/>
      <c r="C54" s="65"/>
      <c r="D54" s="65"/>
      <c r="E54" s="65"/>
      <c r="F54" s="66"/>
      <c r="G54" s="67"/>
      <c r="H54" s="68"/>
      <c r="I54" s="69"/>
      <c r="J54" s="69"/>
      <c r="K54" s="69"/>
      <c r="L54" s="72" t="s">
        <v>126</v>
      </c>
      <c r="M54" s="73">
        <v>100</v>
      </c>
      <c r="N54" s="74"/>
      <c r="O54" s="74"/>
      <c r="P54" s="74"/>
      <c r="Q54" s="74"/>
      <c r="R54" s="74"/>
      <c r="S54" s="74"/>
      <c r="T54" s="74"/>
      <c r="U54" s="74"/>
      <c r="V54" s="75" t="s">
        <v>123</v>
      </c>
      <c r="W54" s="76">
        <f>W53</f>
        <v>49.742899999999999</v>
      </c>
      <c r="X54" s="76"/>
      <c r="Y54" s="77"/>
      <c r="Z54" s="78"/>
      <c r="AA54" s="77"/>
      <c r="AB54" s="77"/>
      <c r="AC54" s="75" t="s">
        <v>123</v>
      </c>
      <c r="AD54" s="76">
        <f>AB53</f>
        <v>485</v>
      </c>
      <c r="AE54" s="80"/>
      <c r="AF54" s="80"/>
      <c r="AG54" s="80"/>
      <c r="AH54" s="77"/>
      <c r="AI54" s="77"/>
      <c r="AJ54" s="75" t="s">
        <v>123</v>
      </c>
      <c r="AK54" s="76">
        <f>AJ53</f>
        <v>9.25</v>
      </c>
      <c r="AL54" s="78"/>
      <c r="AM54" s="80"/>
      <c r="AN54" s="77"/>
      <c r="AO54" s="77"/>
      <c r="AP54" s="77"/>
      <c r="AQ54" s="77"/>
      <c r="AR54" s="75" t="s">
        <v>123</v>
      </c>
      <c r="AS54" s="76">
        <f>AN53</f>
        <v>0.20000000000000007</v>
      </c>
      <c r="AT54" s="65"/>
      <c r="AU54" s="65"/>
      <c r="AV54" s="65"/>
      <c r="AW54" s="71"/>
      <c r="AX54" s="65"/>
      <c r="AY54" s="65"/>
      <c r="AZ54" s="65"/>
    </row>
    <row r="55" spans="1:52" x14ac:dyDescent="0.2">
      <c r="A55" s="65"/>
      <c r="B55" s="65"/>
      <c r="C55" s="65"/>
      <c r="D55" s="65"/>
      <c r="E55" s="65"/>
      <c r="F55" s="66"/>
      <c r="G55" s="67"/>
      <c r="H55" s="68"/>
      <c r="I55" s="69"/>
      <c r="J55" s="69"/>
      <c r="K55" s="69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6" t="s">
        <v>124</v>
      </c>
      <c r="W55" s="76">
        <v>0.55000000000000004</v>
      </c>
      <c r="X55" s="76"/>
      <c r="Y55" s="79"/>
      <c r="Z55" s="74"/>
      <c r="AA55" s="79"/>
      <c r="AB55" s="79"/>
      <c r="AC55" s="76" t="s">
        <v>124</v>
      </c>
      <c r="AD55" s="76">
        <v>0.25</v>
      </c>
      <c r="AE55" s="80"/>
      <c r="AF55" s="80"/>
      <c r="AG55" s="80"/>
      <c r="AH55" s="77"/>
      <c r="AI55" s="77"/>
      <c r="AJ55" s="76" t="s">
        <v>124</v>
      </c>
      <c r="AK55" s="76">
        <v>0.15</v>
      </c>
      <c r="AL55" s="78"/>
      <c r="AM55" s="80"/>
      <c r="AN55" s="77"/>
      <c r="AO55" s="77"/>
      <c r="AP55" s="77"/>
      <c r="AQ55" s="77"/>
      <c r="AR55" s="76" t="s">
        <v>124</v>
      </c>
      <c r="AS55" s="76">
        <v>0.05</v>
      </c>
      <c r="AT55" s="65"/>
      <c r="AU55" s="65"/>
      <c r="AV55" s="65"/>
      <c r="AW55" s="65"/>
      <c r="AX55" s="65"/>
      <c r="AY55" s="65"/>
      <c r="AZ55" s="65"/>
    </row>
    <row r="56" spans="1:52" ht="33.75" x14ac:dyDescent="0.2">
      <c r="A56" s="65"/>
      <c r="B56" s="65"/>
      <c r="C56" s="65"/>
      <c r="D56" s="65"/>
      <c r="E56" s="65"/>
      <c r="F56" s="66"/>
      <c r="G56" s="67"/>
      <c r="H56" s="68"/>
      <c r="I56" s="69"/>
      <c r="J56" s="69"/>
      <c r="K56" s="69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5" t="s">
        <v>155</v>
      </c>
      <c r="W56" s="76">
        <f>W55*M54</f>
        <v>55.000000000000007</v>
      </c>
      <c r="X56" s="76"/>
      <c r="Y56" s="79"/>
      <c r="Z56" s="74"/>
      <c r="AA56" s="79"/>
      <c r="AB56" s="79"/>
      <c r="AC56" s="75" t="s">
        <v>156</v>
      </c>
      <c r="AD56" s="76">
        <f>AD55*M54</f>
        <v>25</v>
      </c>
      <c r="AE56" s="80"/>
      <c r="AF56" s="80"/>
      <c r="AG56" s="80"/>
      <c r="AH56" s="77"/>
      <c r="AI56" s="77"/>
      <c r="AJ56" s="75" t="s">
        <v>157</v>
      </c>
      <c r="AK56" s="76">
        <f>AK55*M54</f>
        <v>15</v>
      </c>
      <c r="AL56" s="78"/>
      <c r="AM56" s="80"/>
      <c r="AN56" s="77"/>
      <c r="AO56" s="77"/>
      <c r="AP56" s="77"/>
      <c r="AQ56" s="77"/>
      <c r="AR56" s="75" t="s">
        <v>158</v>
      </c>
      <c r="AS56" s="76">
        <f>AS55*M54</f>
        <v>5</v>
      </c>
      <c r="AT56" s="65"/>
      <c r="AU56" s="65"/>
      <c r="AV56" s="65"/>
      <c r="AW56" s="65"/>
      <c r="AX56" s="65"/>
      <c r="AY56" s="65"/>
      <c r="AZ56" s="65"/>
    </row>
    <row r="57" spans="1:52" ht="56.25" x14ac:dyDescent="0.2">
      <c r="A57" s="65"/>
      <c r="B57" s="65"/>
      <c r="C57" s="65"/>
      <c r="D57" s="65"/>
      <c r="E57" s="65"/>
      <c r="F57" s="66"/>
      <c r="G57" s="67"/>
      <c r="H57" s="68"/>
      <c r="I57" s="69"/>
      <c r="J57" s="69"/>
      <c r="K57" s="69"/>
      <c r="L57" s="74"/>
      <c r="M57" s="74"/>
      <c r="N57" s="78"/>
      <c r="O57" s="78"/>
      <c r="P57" s="78"/>
      <c r="Q57" s="78"/>
      <c r="R57" s="78"/>
      <c r="S57" s="78"/>
      <c r="T57" s="78"/>
      <c r="U57" s="78"/>
      <c r="V57" s="75" t="s">
        <v>125</v>
      </c>
      <c r="W57" s="76">
        <f>W56/W54</f>
        <v>1.1056854345042209</v>
      </c>
      <c r="X57" s="76"/>
      <c r="Y57" s="79"/>
      <c r="Z57" s="74"/>
      <c r="AA57" s="79"/>
      <c r="AB57" s="79"/>
      <c r="AC57" s="75" t="s">
        <v>125</v>
      </c>
      <c r="AD57" s="76">
        <f>AD56/AD54</f>
        <v>5.1546391752577317E-2</v>
      </c>
      <c r="AE57" s="80"/>
      <c r="AF57" s="80"/>
      <c r="AG57" s="80"/>
      <c r="AH57" s="77"/>
      <c r="AI57" s="77"/>
      <c r="AJ57" s="75" t="s">
        <v>125</v>
      </c>
      <c r="AK57" s="76">
        <f>AK56/AK54</f>
        <v>1.6216216216216217</v>
      </c>
      <c r="AL57" s="78"/>
      <c r="AM57" s="80"/>
      <c r="AN57" s="77"/>
      <c r="AO57" s="77"/>
      <c r="AP57" s="77"/>
      <c r="AQ57" s="77"/>
      <c r="AR57" s="75" t="s">
        <v>125</v>
      </c>
      <c r="AS57" s="76">
        <f>AS56/AS54</f>
        <v>24.999999999999993</v>
      </c>
      <c r="AT57" s="65"/>
      <c r="AU57" s="65"/>
      <c r="AV57" s="65"/>
      <c r="AW57" s="65"/>
      <c r="AX57" s="65"/>
      <c r="AY57" s="65"/>
      <c r="AZ57" s="65"/>
    </row>
  </sheetData>
  <sortState ref="A6:AV51">
    <sortCondition ref="A6:A51"/>
  </sortState>
  <mergeCells count="16">
    <mergeCell ref="A1:E1"/>
    <mergeCell ref="AC4:AJ4"/>
    <mergeCell ref="F3:X3"/>
    <mergeCell ref="Y3:AQ3"/>
    <mergeCell ref="AU3:AU5"/>
    <mergeCell ref="AP4:AP5"/>
    <mergeCell ref="AQ4:AQ5"/>
    <mergeCell ref="AS4:AS5"/>
    <mergeCell ref="AT4:AT5"/>
    <mergeCell ref="AR3:AR5"/>
    <mergeCell ref="AS3:AT3"/>
    <mergeCell ref="AK4:AO4"/>
    <mergeCell ref="Y4:AB4"/>
    <mergeCell ref="F4:V4"/>
    <mergeCell ref="W4:W5"/>
    <mergeCell ref="X4:X5"/>
  </mergeCells>
  <phoneticPr fontId="2" type="noConversion"/>
  <pageMargins left="0.35433070866141736" right="0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Reni</cp:lastModifiedBy>
  <cp:lastPrinted>2018-10-22T10:28:57Z</cp:lastPrinted>
  <dcterms:created xsi:type="dcterms:W3CDTF">2017-03-21T01:06:55Z</dcterms:created>
  <dcterms:modified xsi:type="dcterms:W3CDTF">2018-11-04T11:43:46Z</dcterms:modified>
</cp:coreProperties>
</file>